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firstSheet="3" activeTab="9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8" sheetId="7" r:id="rId7"/>
    <sheet name="приложение 9" sheetId="8" r:id="rId8"/>
    <sheet name="приложение 10" sheetId="9" r:id="rId9"/>
    <sheet name="приложение 11" sheetId="10" r:id="rId10"/>
  </sheets>
  <definedNames>
    <definedName name="DataRange" localSheetId="1">'приложение 2'!#REF!</definedName>
    <definedName name="DataRange">'приложение 1'!#REF!</definedName>
    <definedName name="_xlnm.Print_Titles" localSheetId="1">'приложение 2'!$10:$10</definedName>
  </definedNames>
  <calcPr fullCalcOnLoad="1"/>
</workbook>
</file>

<file path=xl/sharedStrings.xml><?xml version="1.0" encoding="utf-8"?>
<sst xmlns="http://schemas.openxmlformats.org/spreadsheetml/2006/main" count="1975" uniqueCount="516">
  <si>
    <t>Приложение 1</t>
  </si>
  <si>
    <t xml:space="preserve">к Решению Сельской Думы муниципального образования сельского поселения село Ворсино </t>
  </si>
  <si>
    <t>Исполнено</t>
  </si>
  <si>
    <t>МУНИЦИПАЛЬНОГО ОБРАЗОВАНИЯ СЕЛЬСКОГО ПОСЕЛЕНИЯ СЕЛО ВОРСИНО</t>
  </si>
  <si>
    <t>ИТОГО</t>
  </si>
  <si>
    <t>ИСПОЛНЕНИЕ ДОХОДОВ БЮДЖЕТА</t>
  </si>
  <si>
    <t>Код дохода по бюджетной классификацией</t>
  </si>
  <si>
    <t>0000</t>
  </si>
  <si>
    <t>182</t>
  </si>
  <si>
    <t>01</t>
  </si>
  <si>
    <t>110</t>
  </si>
  <si>
    <t>10102010</t>
  </si>
  <si>
    <t>10102030</t>
  </si>
  <si>
    <t>10501011</t>
  </si>
  <si>
    <t>10501012</t>
  </si>
  <si>
    <t>10501021</t>
  </si>
  <si>
    <t>10601030</t>
  </si>
  <si>
    <t>10</t>
  </si>
  <si>
    <t>120</t>
  </si>
  <si>
    <t>003</t>
  </si>
  <si>
    <t>11105035</t>
  </si>
  <si>
    <t>180</t>
  </si>
  <si>
    <t>11705050</t>
  </si>
  <si>
    <t>151</t>
  </si>
  <si>
    <t>20203015</t>
  </si>
  <si>
    <t>3</t>
  </si>
  <si>
    <t>Наименование показателей</t>
  </si>
  <si>
    <t>1000</t>
  </si>
  <si>
    <t>2000</t>
  </si>
  <si>
    <t>3000</t>
  </si>
  <si>
    <t>4000</t>
  </si>
  <si>
    <t>Иные межбюджетные трансферты</t>
  </si>
  <si>
    <t>20203000</t>
  </si>
  <si>
    <t>20200000</t>
  </si>
  <si>
    <t>20000000</t>
  </si>
  <si>
    <t>БЕЗВОЗМЕЗДНЫЕ ПОСТУПЛЕНИЯ</t>
  </si>
  <si>
    <t>11705000</t>
  </si>
  <si>
    <t>11700000</t>
  </si>
  <si>
    <t>ПРОЧИЕ НЕНАЛОГОВЫЕ ДОХОДЫ</t>
  </si>
  <si>
    <t>11105030</t>
  </si>
  <si>
    <t>11105000</t>
  </si>
  <si>
    <t>11100000</t>
  </si>
  <si>
    <t>ДОХОДЫ ОТ ИСПОЛЬЗОВАНИЯ ИМУЩЕСТВА, НАХОДЯЩЕГОСЯ В ГОСУДАРСТВЕННОЙ И МУНИЦИПАЛЬНОЙ СОБСТВЕННОСТИ</t>
  </si>
  <si>
    <t>10606000</t>
  </si>
  <si>
    <t>10601000</t>
  </si>
  <si>
    <t xml:space="preserve"> Налог на имущество физических  лиц </t>
  </si>
  <si>
    <t>10600000</t>
  </si>
  <si>
    <t>НАЛОГИ НА ИМУЩЕСТВО</t>
  </si>
  <si>
    <t>10501020</t>
  </si>
  <si>
    <t>10501010</t>
  </si>
  <si>
    <t>10501000</t>
  </si>
  <si>
    <t>10500000</t>
  </si>
  <si>
    <t>НАЛОГИ НА СОВОКУПНЫЙ ДОХОД</t>
  </si>
  <si>
    <t>Налог на доходы физических лиц</t>
  </si>
  <si>
    <t>НАЛОГ НА ПРИБЫЛЬ, ДОХОДЫ</t>
  </si>
  <si>
    <t>ДОХОДЫ</t>
  </si>
  <si>
    <t>КОСГУ</t>
  </si>
  <si>
    <t>Подвид дохода</t>
  </si>
  <si>
    <t>Вид дохода</t>
  </si>
  <si>
    <t>Наименование показателя</t>
  </si>
  <si>
    <t>ИСПОЛНЕНИЕ  ДОХОДОВ БЮДЖЕТА</t>
  </si>
  <si>
    <t>Приложение 2</t>
  </si>
  <si>
    <t>Приложение 3</t>
  </si>
  <si>
    <t>ИСПОЛНЕНИЕ РАСХОДОВ БЮДЖЕТА</t>
  </si>
  <si>
    <t>Наименование главных распорядителей и наименование показателей бюджетной классификации</t>
  </si>
  <si>
    <t xml:space="preserve">Код расхода </t>
  </si>
  <si>
    <t>Уточненный план</t>
  </si>
  <si>
    <t>% исполнения</t>
  </si>
  <si>
    <t>4</t>
  </si>
  <si>
    <t>5</t>
  </si>
  <si>
    <t>Расходы бюджета - всего</t>
  </si>
  <si>
    <t>в том числе:</t>
  </si>
  <si>
    <t>Администрация муниципального образования сельского поселения село Ворсино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</si>
  <si>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</si>
  <si>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</si>
  <si>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</si>
  <si>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</si>
  <si>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</si>
  <si>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</si>
  <si>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</si>
  <si>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</si>
  <si>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</si>
  <si>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</si>
  <si>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Резервные фонды местных администраций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</si>
  <si>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</si>
  <si>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</si>
  <si>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</si>
  <si>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</si>
  <si>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</si>
  <si>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</si>
  <si>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</si>
  <si>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</si>
  <si>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</si>
  <si>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</si>
  <si>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</si>
  <si>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</si>
  <si>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</si>
  <si>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</si>
  <si>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</si>
  <si>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</si>
  <si>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</si>
  <si>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</si>
  <si>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</si>
  <si>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Социальное обеспечение населения</t>
  </si>
  <si>
    <t>1003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</si>
  <si>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</si>
  <si>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Физическая культура</t>
  </si>
  <si>
    <t>1101</t>
  </si>
  <si>
    <t>Приложение 4</t>
  </si>
  <si>
    <t>Раздел, подраздел</t>
  </si>
  <si>
    <t>РАСХОДЫ БЮДЖЕТА, ВСЕГО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</si>
  <si>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</si>
  <si>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</si>
  <si>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</si>
  <si>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</si>
  <si>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</si>
  <si>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</si>
  <si>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</si>
  <si>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</si>
  <si>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</si>
  <si>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</si>
  <si>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</si>
  <si>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КИНЕМОТОГРАФИЯ</t>
  </si>
  <si>
    <t>СОЦИАЛЬНАЯ ПОЛИТИКА</t>
  </si>
  <si>
    <t>ФИЗИЧЕСКАЯ КУЛЬТУРА И СПОРТ</t>
  </si>
  <si>
    <t>Приложение 5</t>
  </si>
  <si>
    <t>ИСПОЛНЕНИЕ ИСТОЧНИКОВ ФИНАНСИРОВАНИЯ ДЕФИЦИТА БЮДЖЕТА</t>
  </si>
  <si>
    <t>КБК</t>
  </si>
  <si>
    <t>Наименование показателей бюджетной классификации</t>
  </si>
  <si>
    <t>Уточненные бюджетные назначения</t>
  </si>
  <si>
    <t>Источники финансирования дефицита бюджета - всего</t>
  </si>
  <si>
    <t>920</t>
  </si>
  <si>
    <t>01050201</t>
  </si>
  <si>
    <t>510</t>
  </si>
  <si>
    <t>Изменение прочих остатков денежных средств бюджетов</t>
  </si>
  <si>
    <t>610</t>
  </si>
  <si>
    <t>Приложение 6</t>
  </si>
  <si>
    <t>Код источника финансирования дефицита бюджета по бюджетной классификации</t>
  </si>
  <si>
    <t>Источник внутреннего финансирования дефицитов бюджетов</t>
  </si>
  <si>
    <t>01000000</t>
  </si>
  <si>
    <t>Изменение остатков средств на счетах по учету средств бюджета</t>
  </si>
  <si>
    <t>01050000</t>
  </si>
  <si>
    <t>Изменение прочих остатков средств бюджетов</t>
  </si>
  <si>
    <t>01050200</t>
  </si>
  <si>
    <t>Приложение 8</t>
  </si>
  <si>
    <t xml:space="preserve">Сумма </t>
  </si>
  <si>
    <t>Наименование распорядительного документа</t>
  </si>
  <si>
    <t>Приложение 9</t>
  </si>
  <si>
    <t>Наименование заемщика</t>
  </si>
  <si>
    <t>Соглашение о кредите</t>
  </si>
  <si>
    <t>Сумма остатка непогашенного кредита,                            руб.</t>
  </si>
  <si>
    <t>номер</t>
  </si>
  <si>
    <t>дата</t>
  </si>
  <si>
    <t>Всего</t>
  </si>
  <si>
    <t>Приложение 10</t>
  </si>
  <si>
    <t>Номер счета бюджетного учета</t>
  </si>
  <si>
    <t>Сумма</t>
  </si>
  <si>
    <t>документ-основание</t>
  </si>
  <si>
    <t>Вид (долговой инструмент)</t>
  </si>
  <si>
    <t>Иные межбюджетные трансферты, передаваемые из бюджета муниципального образования муниципального района "Боровский район" бюджету муниципального образования сельского поселения село Ворсино</t>
  </si>
  <si>
    <t>сумма</t>
  </si>
  <si>
    <t>10501050</t>
  </si>
  <si>
    <t>540</t>
  </si>
  <si>
    <t>810</t>
  </si>
  <si>
    <t>0700</t>
  </si>
  <si>
    <t>0707</t>
  </si>
  <si>
    <t>0409</t>
  </si>
  <si>
    <t>Дорожное хозяйство (дорожные фонды)</t>
  </si>
  <si>
    <t>ОБРАЗОВАНИЕ</t>
  </si>
  <si>
    <t>Молодежная политика и оздоровление детей</t>
  </si>
  <si>
    <t>Приложение 11</t>
  </si>
  <si>
    <t>Возникновение за должности</t>
  </si>
  <si>
    <t>Срок погашения за задолженности (окончания действия обязательства)</t>
  </si>
  <si>
    <t>140</t>
  </si>
  <si>
    <t>11600000</t>
  </si>
  <si>
    <t>ШТРАФЫ, САНКЦИИ, ВОЗМЕЩЕНИЕ УЩЕРБА</t>
  </si>
  <si>
    <t>20204000</t>
  </si>
  <si>
    <t>0701</t>
  </si>
  <si>
    <t>Дошкольное образование</t>
  </si>
  <si>
    <t>0702</t>
  </si>
  <si>
    <t>Общее образование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</si>
  <si>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</si>
  <si>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100</t>
  </si>
  <si>
    <t>8100000</t>
  </si>
  <si>
    <t>Иные закупки товаров, работ и услуг для обеспечения государственных (муниципальных) нужд</t>
  </si>
  <si>
    <t>6800040</t>
  </si>
  <si>
    <t>240</t>
  </si>
  <si>
    <t>850</t>
  </si>
  <si>
    <t>Расходы на выплату персоналу государственных (муниципальных) органов</t>
  </si>
  <si>
    <t>Уплата налогов, сборов и иных платежей</t>
  </si>
  <si>
    <t>7500048</t>
  </si>
  <si>
    <t>1000060</t>
  </si>
  <si>
    <t>870</t>
  </si>
  <si>
    <t>Резервные средства</t>
  </si>
  <si>
    <t>Муниципальная программа "Кадровая политика в муниципальном образовании сельском поселении село Ворсино"</t>
  </si>
  <si>
    <t>0800075</t>
  </si>
  <si>
    <t>2302301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</si>
  <si>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</si>
  <si>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Расходы на повышение доступности информации о деятельности органов местного самоуправления</t>
  </si>
  <si>
    <t>2300000</t>
  </si>
  <si>
    <t>0800000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</si>
  <si>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</si>
  <si>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6800000</t>
  </si>
  <si>
    <t>3800000</t>
  </si>
  <si>
    <t>3803801</t>
  </si>
  <si>
    <t>410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</si>
  <si>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</si>
  <si>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Бюджетные инвестиции</t>
  </si>
  <si>
    <t>3803802</t>
  </si>
  <si>
    <t>Мероприятия по управлению имущественного комплекса поселения</t>
  </si>
  <si>
    <t>Субсидии юридическим лицам (кроме некоммерческих организаций), индивидуальным предпринимателям, физическим лицам</t>
  </si>
  <si>
    <t>5600000</t>
  </si>
  <si>
    <t>5605601</t>
  </si>
  <si>
    <t>Муниципальная программа "Подготовка и проведение Дня сельского поселения село Ворсино"</t>
  </si>
  <si>
    <t>Мероприятия по подготовке и проведению Дня сельского поселения</t>
  </si>
  <si>
    <t>Закупка товаров, работ и услуг для государственных (муниципальных) нужд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</si>
  <si>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</si>
  <si>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</si>
  <si>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</si>
  <si>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</si>
  <si>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</si>
  <si>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</si>
  <si>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500</t>
  </si>
  <si>
    <t>Межбюджетный трансферты</t>
  </si>
  <si>
    <t>7600092</t>
  </si>
  <si>
    <t>300</t>
  </si>
  <si>
    <t>360</t>
  </si>
  <si>
    <t>Социальное обеспечение и иные выплаты населению</t>
  </si>
  <si>
    <t>Иные выплаты населению</t>
  </si>
  <si>
    <t>8885118</t>
  </si>
  <si>
    <t>Национальная безопасность и правоохранительная деятельность</t>
  </si>
  <si>
    <t>Защита населения и территории от чрезвычайный ситуаций природного и техногенного характера, гражданская оборона</t>
  </si>
  <si>
    <t>1000000</t>
  </si>
  <si>
    <t>1001001</t>
  </si>
  <si>
    <t>Муниципальная программа "Обеспечение безопасности жизнедеятельности на территории сельского поселения село Ворсино"</t>
  </si>
  <si>
    <t>Мероприятия по обеспечению правопорядка на территории поселения</t>
  </si>
  <si>
    <t>1001003</t>
  </si>
  <si>
    <t>Реализация мероприятий по обеспечению пожарной безопасности на территории поселения</t>
  </si>
  <si>
    <t>0900000</t>
  </si>
  <si>
    <t>Муниципальная программа "Развитие коммунальной инфраструктуры муниципального образования сельского поселения село Ворсино"</t>
  </si>
  <si>
    <t>2400000</t>
  </si>
  <si>
    <t>2402401</t>
  </si>
  <si>
    <t>Муниципальная программа "Развитие дорожного хозяйства муниципального образования сельского поселения село Ворсино"</t>
  </si>
  <si>
    <t>Содержание и капитальный ремонт дорог</t>
  </si>
  <si>
    <t>2402402</t>
  </si>
  <si>
    <t>Организация безопасности дорожного движения</t>
  </si>
  <si>
    <t>Реализация мероприятий в области земельных отношений и инвентаризации объектов</t>
  </si>
  <si>
    <t>3803803</t>
  </si>
  <si>
    <t>Мероприятия по управлению жилищным фондом</t>
  </si>
  <si>
    <t>0900901</t>
  </si>
  <si>
    <t>Капитальный ремонт систем коммунальной инфраструктуры</t>
  </si>
  <si>
    <t>Мероприятия по управлению имущественным комплексом поселения</t>
  </si>
  <si>
    <t>1900000</t>
  </si>
  <si>
    <t>1901901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</si>
  <si>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</si>
  <si>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</si>
  <si>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1901902</t>
  </si>
  <si>
    <t>Содержание территории по санитарным нормам</t>
  </si>
  <si>
    <t>1901903</t>
  </si>
  <si>
    <t>Содержание зеленого хозяйства</t>
  </si>
  <si>
    <t>1901904</t>
  </si>
  <si>
    <t>Содержание мест захоронения и памятных мест</t>
  </si>
  <si>
    <t>Содержание прочих объектов благоустройства</t>
  </si>
  <si>
    <t>1901905</t>
  </si>
  <si>
    <t>5500000</t>
  </si>
  <si>
    <t>5505502</t>
  </si>
  <si>
    <t>Муниципальная программа Подготовка и проведение празднования 70-й годовщины Победы в Великой Отечественной войне 1941-1945 годов"</t>
  </si>
  <si>
    <t>Расходы на мероприятия</t>
  </si>
  <si>
    <t>0300303</t>
  </si>
  <si>
    <t>Мероприятия в сфере образования</t>
  </si>
  <si>
    <t>4600000</t>
  </si>
  <si>
    <t>4604601</t>
  </si>
  <si>
    <t>Безвозмездные и безвозвратные перечисления организациям</t>
  </si>
  <si>
    <t>Муниципальная программа "Молодёжь муниципального образования сельского поселения село Ворсино"</t>
  </si>
  <si>
    <t>Вовлечение молодёжи в социальную политику</t>
  </si>
  <si>
    <t>1100000</t>
  </si>
  <si>
    <t>1101101</t>
  </si>
  <si>
    <t>Муниципальная программа "Культурная политика  в сельском поселении село Ворсино"</t>
  </si>
  <si>
    <t>Мероприятия по развитию материально-технической базы</t>
  </si>
  <si>
    <t>1101102</t>
  </si>
  <si>
    <t>Организация и проведение культурно - досуговых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</si>
  <si>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</si>
  <si>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</si>
  <si>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6600000</t>
  </si>
  <si>
    <t>6600059</t>
  </si>
  <si>
    <t>Расходы на обеспечение деятельности муниципальных учреждений</t>
  </si>
  <si>
    <t>0300000</t>
  </si>
  <si>
    <t>Муниципальная программа " Развитие систем социального обеспечения населения"</t>
  </si>
  <si>
    <t>7900000</t>
  </si>
  <si>
    <t>7907922</t>
  </si>
  <si>
    <t>Социальная поддержка специалистов, работающих в сельской местности, а также специалистов, вышедших на пенсию</t>
  </si>
  <si>
    <t>1100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</si>
  <si>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</si>
  <si>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1300000</t>
  </si>
  <si>
    <t>1301301</t>
  </si>
  <si>
    <t>1301302</t>
  </si>
  <si>
    <t>Организация и проведение спортивных мероприятий</t>
  </si>
  <si>
    <t xml:space="preserve"> </t>
  </si>
  <si>
    <t xml:space="preserve">   </t>
  </si>
  <si>
    <t>ПО КОДАМ КЛАССИФИКАЦИИ ДОХОДОВ ЗА 2015 ГОД</t>
  </si>
  <si>
    <t>от  __ ___________ 2016 г. №  ____</t>
  </si>
  <si>
    <t>2402404</t>
  </si>
  <si>
    <t>2402405</t>
  </si>
  <si>
    <t>830</t>
  </si>
  <si>
    <t>1901906</t>
  </si>
  <si>
    <t>5505501</t>
  </si>
  <si>
    <t>1101111</t>
  </si>
  <si>
    <t>от ___ __________ 2016 г. №____</t>
  </si>
  <si>
    <t>0107</t>
  </si>
  <si>
    <t>7107101</t>
  </si>
  <si>
    <t>880</t>
  </si>
  <si>
    <t>0300307</t>
  </si>
  <si>
    <t>1801801</t>
  </si>
  <si>
    <t>0300305</t>
  </si>
  <si>
    <t>1300059</t>
  </si>
  <si>
    <t>Проведение выборов и референдумов</t>
  </si>
  <si>
    <t>Обеспечение безопасности дорожного движения</t>
  </si>
  <si>
    <t>Прочие мероприятия по благоустройству</t>
  </si>
  <si>
    <t>10102020</t>
  </si>
  <si>
    <t>2100</t>
  </si>
  <si>
    <t>10501022</t>
  </si>
  <si>
    <t>10606033</t>
  </si>
  <si>
    <t>10606043</t>
  </si>
  <si>
    <t>10904053</t>
  </si>
  <si>
    <t>11109045</t>
  </si>
  <si>
    <t>11302995</t>
  </si>
  <si>
    <t>130</t>
  </si>
  <si>
    <t>Прочие доходы от компенсации затрат бюджетов сельских поселений</t>
  </si>
  <si>
    <t>756</t>
  </si>
  <si>
    <t>11651040</t>
  </si>
  <si>
    <t>20202999</t>
  </si>
  <si>
    <t>0276</t>
  </si>
  <si>
    <t>0012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</si>
  <si>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назначения в соответствии с заключенными соглашениями на организацию сбора и вывоза бытовых отходов и мусора</t>
  </si>
  <si>
    <t>20204014</t>
  </si>
  <si>
    <t>0021</t>
  </si>
  <si>
    <t>от __  __________ 2016 г. №___</t>
  </si>
  <si>
    <t>10606030</t>
  </si>
  <si>
    <t>10606040</t>
  </si>
  <si>
    <t>ДОХОДЫ ОТ ОКАЗАНИЯ ПЛАТНЫХ УСЛУГ (РАБОТ) И КОМПЕНСАЦИИ ЗАТРАТ ГОСУДАРСТВА</t>
  </si>
  <si>
    <t>11300000</t>
  </si>
  <si>
    <t>11302000</t>
  </si>
  <si>
    <t>02</t>
  </si>
  <si>
    <t>20202000</t>
  </si>
  <si>
    <t>10900000</t>
  </si>
  <si>
    <t>ЗАДОЛЖЕННОСТЬ И ПЕРЕРАСЧЕТЫ ПО ОТМЕННЕННЫМ НАЛОГАМ, СБОРАМ И ИНЫМ ОБЯЗАТЕЛЬНЫМ ПЛАТЕЖАМ</t>
  </si>
  <si>
    <t>от  __ _______  2016 г. №____</t>
  </si>
  <si>
    <t>Обеспечение проведения выборов и референдумов</t>
  </si>
  <si>
    <t>ПО РАЗДЕЛАМ И ПОДРАЗДЕЛАМ КЛАССИФИКАЦИИ РАСХОДОВ БЮДЖЕТОВ ЗА 2015 ГОД</t>
  </si>
  <si>
    <t>ПО ВЕДОМСТВЕННОЙ СТРУКТУРЕ РАСХОДОВ ЗА 2015 ГОД</t>
  </si>
  <si>
    <t>ПО КОДАМ ВИДОВ ДОХОДОВ, ПОДВИДОВ ДОХОДОВ, КЛАССИФИКАЦИИ ОПЕРАЦИЙ СЕКТОРА ГОСУДАРСТВЕННОГО УПРАВЛЕНИЯ, ОТНОСЯЩИХСЯ К ДОХОДАМ БЮДЖЕТА ЗА 2015 ГОД</t>
  </si>
  <si>
    <t>от ___ ________2016 г. №____</t>
  </si>
  <si>
    <t>от ___  ________2016 г. № ____</t>
  </si>
  <si>
    <t>Отчет о предоставленных и погашенных бюджетных кредитах бюджета муниципального образования сельского поселения село Ворсино за 2015 год</t>
  </si>
  <si>
    <t>от  ___ _________2016 г. №_____</t>
  </si>
  <si>
    <t>от ___ _______ 2016 года №____</t>
  </si>
  <si>
    <t>По состоянию на 01.01.2015 года</t>
  </si>
  <si>
    <t>По состоянию на 31.12.2015 года</t>
  </si>
  <si>
    <t>Отчет о состоянии муниципального долга муниципального образования сельского поселения село Ворсино за 2015 год</t>
  </si>
  <si>
    <t>от ___ ________ 2016 года №____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</si>
  <si>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</si>
  <si>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</si>
  <si>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</si>
  <si>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</si>
  <si>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</si>
  <si>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</si>
  <si>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</si>
  <si>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</si>
  <si>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</si>
  <si>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</si>
  <si>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</si>
  <si>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</si>
  <si>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</si>
  <si>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</si>
  <si>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</si>
  <si>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</si>
  <si>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</si>
  <si>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Минимальный налог, зачисляемый в бюджеты субъектов Российской Федерации (пени по соответствующему платежу)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</si>
  <si>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</si>
  <si>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</si>
  <si>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</si>
  <si>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</si>
  <si>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</si>
  <si>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</si>
  <si>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</si>
  <si>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</si>
  <si>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</si>
  <si>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</si>
  <si>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 (прочие поступления)</t>
  </si>
  <si>
    <t xml:space="preserve"> 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</si>
  <si>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</si>
  <si>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</si>
  <si>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</si>
  <si>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</si>
  <si>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</si>
  <si>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</si>
  <si>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</si>
  <si>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</si>
  <si>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 xml:space="preserve"> Земельный налог с организаций, обладающих земельным участком, расположенным в границах сельских поселений  (прочие поступления)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</si>
  <si>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</si>
  <si>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10904000</t>
  </si>
  <si>
    <t>11302990</t>
  </si>
  <si>
    <t>11651000</t>
  </si>
  <si>
    <t>Прочие неналоговые доходы бюджетов сельских поселений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</si>
  <si>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</si>
  <si>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</si>
  <si>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</si>
  <si>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</si>
  <si>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</si>
  <si>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</si>
  <si>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</si>
  <si>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
 качестве объекта налогообложения доходы 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</si>
  <si>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</si>
  <si>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</si>
  <si>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</si>
  <si>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</si>
  <si>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</si>
  <si>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</si>
  <si>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</si>
  <si>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 xml:space="preserve">  Минимальный налог,  зачисляемый в бюджеты субъектов Российской Федерации</t>
  </si>
  <si>
    <t xml:space="preserve">  Минимальный налог, зачисляемый в бюджеты субъектов Российской Федерации (пени по соответствующему платежу)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</si>
  <si>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</si>
  <si>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</si>
  <si>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</si>
  <si>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</si>
  <si>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</si>
  <si>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</si>
  <si>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</si>
  <si>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</si>
  <si>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</si>
  <si>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(прочие поступления)</t>
  </si>
  <si>
    <t xml:space="preserve">  Налоги на имущество</t>
  </si>
  <si>
    <t xml:space="preserve">  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</si>
  <si>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</si>
  <si>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</si>
  <si>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компенсации затрат государства</t>
  </si>
  <si>
    <t xml:space="preserve">  Прочие неналоговые доходы</t>
  </si>
  <si>
    <t xml:space="preserve">  Прочие субсидии бюджетам  сельских поселений на реализацию мероприятий подпрограммы "Совершенствование и развитие сети автомобильных дорог Калужской области"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</si>
  <si>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</si>
  <si>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</si>
  <si>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</si>
  <si>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</si>
  <si>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органов</t>
  </si>
  <si>
    <t>Закупки товаров, работ, и услуг для государственных (муниципальных) нужд</t>
  </si>
  <si>
    <t>Закупки товаров, работ и услуг для государственных (муниципальных) нужд</t>
  </si>
  <si>
    <t>Специальные расходы</t>
  </si>
  <si>
    <t>ДРУГИЕ ОБЩЕГОСУДАРСТВЕННЫЕ РАСХОДЫ</t>
  </si>
  <si>
    <t>Подпрограмма "Старшее поколение" муниципальной программы "Развитие систем социального обеспечения населения"</t>
  </si>
  <si>
    <t>1800000</t>
  </si>
  <si>
    <t>Муниципальная программа "Капитальный ремонт многоквартирных жилых домов муниципального образования сельского поселения село Ворсино"</t>
  </si>
  <si>
    <t>Осуществление муниципальной  поддержки по проведению мероприятий по капитальному ремонту МЖД</t>
  </si>
  <si>
    <t>Реконструкция и благоустройство объектов программы</t>
  </si>
  <si>
    <t>Подпрограмма "Семья и дети" муниципальной программы "Развитие систем социального обеспечения населения"</t>
  </si>
  <si>
    <t>Неисполненные назначения</t>
  </si>
  <si>
    <t>Муниципальная программа "Развитие культурно-досуговой деятельности, народного творчества, выставочной деятельности в сельском поселении село Ворсино"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</si>
  <si>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</si>
  <si>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Содержание, ремонт и капитальный ремонт сети автомобильных дорог за счет средств дорожного фонда</t>
  </si>
  <si>
    <t>Денежные изыскания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</si>
  <si>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субсидии бюджетам сельских поселений на реализацию мероприятий подпрограммы "Совершенствование и развитие сети автомобильных дорог Калужской области"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</si>
  <si>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назначения в соответствии с заключенными соглашениями на дорожную деятельность в отношении автомобильных дорог местного назначения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</si>
  <si>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ПО КОДАМ КЛАССИФИКАЦИИ ИСТОЧНИКОВ ФИНАНСИРОВАНИЯ ДЕФИЦИТОВ БЮДЖЕТА ЗА 2015 ГОД</t>
  </si>
  <si>
    <t>ПО КОДАМ ГРУПП, ПОДГРУПП, СТАТЕЙ, ВИДОВ ИСТОЧНИКОВ ФИНАНСИРОВАНИЯ ДЕФИЦИТА БЮДЖЕТА, КЛАССИФИКАЦИИ ОПЕРАТОРА СЕКТОРА ГОСУДАРСТВЕННОГО УПРАВЛЕНИЯ, ОТНОСЯЩИХСЯ К ИСТОЧНИКАМ ФИНАНСИРОВАНИЯ ДЕФИЦИТОВ БЮДЖЕТОВ ЗА 2015 ГОД</t>
  </si>
  <si>
    <t>Отчет о расходовании средств бюджета муниципального образования сельского поселения село Ворсино по КЦСР "Резервные фонды местных администраций"</t>
  </si>
  <si>
    <t>за 2015 год</t>
  </si>
  <si>
    <t>распоряжение администрации от 13.10.2015 № 154/эк "О выплате бюджетных ассигнований из резервного фонда администрации Назаршаеву З.Ю." в связи с пожаром</t>
  </si>
  <si>
    <t>Утверждено уточненной бюджетной росписью на 2015 год</t>
  </si>
  <si>
    <t>Погашено в 2015 году,                                            руб.</t>
  </si>
  <si>
    <t>Иные межбюджетные трансферты, передаваемые из бюджета муниципального образования муниципального района "Боровский район" бюджету муниципального образования сельского поселения село Ворсино в 2015 году</t>
  </si>
  <si>
    <t xml:space="preserve">  </t>
  </si>
  <si>
    <t>10904050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</si>
  <si>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</si>
  <si>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</si>
  <si>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</si>
  <si>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</si>
  <si>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</si>
  <si>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</si>
  <si>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</si>
  <si>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</si>
  <si>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</si>
  <si>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</t>
  </si>
  <si>
    <t>000</t>
  </si>
  <si>
    <t xml:space="preserve"> 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</si>
  <si>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</si>
  <si>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</si>
  <si>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</si>
  <si>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</t>
  </si>
  <si>
    <t xml:space="preserve"> Прочие доходы от компенсации затрат государства</t>
  </si>
  <si>
    <t xml:space="preserve"> Прочие доходы от компенсации затрат бюджетов сельских поселений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</si>
  <si>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</si>
  <si>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</si>
  <si>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Субсидии бюджетам бюджетной системы Российской Федерации (межбюджетные субсидии)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</si>
  <si>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</si>
  <si>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</si>
  <si>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Иные межбюджетные трансферты</t>
  </si>
  <si>
    <t>20204010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</si>
  <si>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</si>
  <si>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</si>
  <si>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ДРУГИХ БЮДЖЕТОВ БЮДЖЕТНОЙ СИСТЕМЫ РОССИЙСКОЙ ФЕДЕРАЦИИ</t>
  </si>
  <si>
    <t>6</t>
  </si>
  <si>
    <t>РЕЗЕРВНЫЕ ФОНДЫ</t>
  </si>
  <si>
    <t>ОБЕСПЕЧЕНИЕ ПРВЕДЕНИЯ ВЫБОРОВ И РЕФЕРЕНДУМОВ</t>
  </si>
  <si>
    <t>МОБИЛИЗАЦИОННАЯ И ВНЕВОЙСКОВАЯ ПОДГОТОВКА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</si>
  <si>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</si>
  <si>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</si>
  <si>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</si>
  <si>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КУЛЬТУРА</t>
  </si>
  <si>
    <t>Мунципальная программа "Развитие систем социального обеспечения  населения"</t>
  </si>
  <si>
    <t>БЛАГОУСТРОЙСТВО</t>
  </si>
  <si>
    <t>КОММУНАЛЬНОЕ ХОЗЯЙСТВО</t>
  </si>
  <si>
    <t>ЖИЛИЩНОЕ ХОЗЯЙСТВО</t>
  </si>
  <si>
    <t>ДОШКОЛЬНОЕ ОБРАЗОВАНИЕ</t>
  </si>
  <si>
    <t>ОБЩЕЕ ОБРАЗОВАНИЕ</t>
  </si>
  <si>
    <t>МОЛОДЁЖНАЯ ПОЛИТИКА И ОЗДОРОВЛЕНИЕ ДЕТЕЙ</t>
  </si>
  <si>
    <t>СОЦИАЛЬНОЕ ОБЕСПЕЧЕНИЕ НАСЕЛЕНИЯ</t>
  </si>
  <si>
    <t>ФИЗИЧЕСКАЯ КУЛЬТУРА</t>
  </si>
  <si>
    <t>от ___  _________  2016 г. №  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</si>
</sst>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.00;\-#,##0.00;#,##0.00"/>
    <numFmt numFmtId="168" formatCode="#,##0.00_ ;\-#,##0.00\ 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71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Arial Cyr"/>
      <family val="2"/>
    </font>
    <font>
      <b/>
      <sz val="8"/>
      <name val="Arial Cyr"/>
      <family val="0"/>
    </font>
    <font>
      <b/>
      <i/>
      <u val="single"/>
      <sz val="12"/>
      <color indexed="8"/>
      <name val="Raav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8"/>
      <color indexed="9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2"/>
      <name val="ARIAL"/>
      <family val="2"/>
    </font>
    <font>
      <sz val="8"/>
      <color indexed="12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0"/>
    </font>
    <font>
      <sz val="8"/>
      <color indexed="56"/>
      <name val="Arial Cyr"/>
      <family val="2"/>
    </font>
    <font>
      <b/>
      <sz val="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CC"/>
      <name val="ARIAL"/>
      <family val="2"/>
    </font>
    <font>
      <sz val="8"/>
      <color rgb="FF0000CC"/>
      <name val="Arial Cyr"/>
      <family val="2"/>
    </font>
    <font>
      <sz val="8"/>
      <color theme="1"/>
      <name val="Arial Cyr"/>
      <family val="2"/>
    </font>
    <font>
      <b/>
      <sz val="8"/>
      <color theme="1"/>
      <name val="Arial Cyr"/>
      <family val="0"/>
    </font>
    <font>
      <sz val="8"/>
      <color theme="1" tint="0.04998999834060669"/>
      <name val="Arial Cyr"/>
      <family val="2"/>
    </font>
    <font>
      <sz val="9"/>
      <color theme="1" tint="0.04998999834060669"/>
      <name val="ARIAL"/>
      <family val="2"/>
    </font>
    <font>
      <sz val="8"/>
      <color rgb="FF002060"/>
      <name val="Arial Cyr"/>
      <family val="2"/>
    </font>
    <font>
      <b/>
      <sz val="8"/>
      <color rgb="FF0000CC"/>
      <name val="Arial Cyr"/>
      <family val="0"/>
    </font>
    <font>
      <b/>
      <sz val="9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</borders>
  <cellStyleXfs count="6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0" borderId="1">
      <alignment horizontal="left" wrapText="1" indent="2"/>
      <protection/>
    </xf>
    <xf numFmtId="0" fontId="9" fillId="0" borderId="2">
      <alignment horizontal="left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3" applyNumberFormat="0" applyAlignment="0" applyProtection="0"/>
    <xf numFmtId="0" fontId="48" fillId="27" borderId="4" applyNumberFormat="0" applyAlignment="0" applyProtection="0"/>
    <xf numFmtId="0" fontId="49" fillId="27" borderId="3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2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21" fillId="31" borderId="10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9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right"/>
    </xf>
    <xf numFmtId="0" fontId="0" fillId="0" borderId="0" xfId="0" applyAlignment="1">
      <alignment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0" fontId="0" fillId="0" borderId="0" xfId="0" applyFont="1" applyAlignment="1" applyProtection="1">
      <alignment horizontal="center" vertical="top"/>
      <protection locked="0"/>
    </xf>
    <xf numFmtId="0" fontId="9" fillId="0" borderId="16" xfId="0" applyFont="1" applyBorder="1" applyAlignment="1">
      <alignment horizontal="center" vertical="center"/>
    </xf>
    <xf numFmtId="0" fontId="0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left" vertical="justify" wrapText="1"/>
    </xf>
    <xf numFmtId="167" fontId="14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 vertical="justify" wrapText="1"/>
    </xf>
    <xf numFmtId="167" fontId="16" fillId="0" borderId="0" xfId="0" applyNumberFormat="1" applyFont="1" applyAlignment="1" applyProtection="1">
      <alignment vertical="top"/>
      <protection locked="0"/>
    </xf>
    <xf numFmtId="49" fontId="17" fillId="0" borderId="0" xfId="0" applyNumberFormat="1" applyFont="1" applyAlignment="1" applyProtection="1">
      <alignment horizontal="center" vertical="top"/>
      <protection locked="0"/>
    </xf>
    <xf numFmtId="49" fontId="16" fillId="0" borderId="0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>
      <alignment horizontal="left" vertical="top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justify" wrapText="1"/>
    </xf>
    <xf numFmtId="0" fontId="0" fillId="0" borderId="0" xfId="0" applyFont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1" fillId="0" borderId="0" xfId="0" applyFont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9" fillId="0" borderId="16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" fontId="9" fillId="0" borderId="22" xfId="0" applyNumberFormat="1" applyFont="1" applyBorder="1" applyAlignment="1">
      <alignment horizontal="right" vertical="top"/>
    </xf>
    <xf numFmtId="4" fontId="9" fillId="0" borderId="23" xfId="0" applyNumberFormat="1" applyFont="1" applyBorder="1" applyAlignment="1">
      <alignment horizontal="right" vertical="top"/>
    </xf>
    <xf numFmtId="165" fontId="9" fillId="0" borderId="24" xfId="0" applyNumberFormat="1" applyFont="1" applyBorder="1" applyAlignment="1">
      <alignment horizontal="right" vertical="top"/>
    </xf>
    <xf numFmtId="0" fontId="9" fillId="0" borderId="25" xfId="0" applyFont="1" applyBorder="1" applyAlignment="1">
      <alignment horizontal="left" vertical="top" wrapText="1" indent="2"/>
    </xf>
    <xf numFmtId="4" fontId="18" fillId="0" borderId="22" xfId="0" applyNumberFormat="1" applyFont="1" applyBorder="1" applyAlignment="1">
      <alignment horizontal="right" vertical="top"/>
    </xf>
    <xf numFmtId="4" fontId="18" fillId="0" borderId="23" xfId="0" applyNumberFormat="1" applyFont="1" applyBorder="1" applyAlignment="1">
      <alignment horizontal="right" vertical="top"/>
    </xf>
    <xf numFmtId="3" fontId="18" fillId="0" borderId="24" xfId="0" applyNumberFormat="1" applyFont="1" applyBorder="1" applyAlignment="1">
      <alignment horizontal="right" vertical="top"/>
    </xf>
    <xf numFmtId="0" fontId="9" fillId="0" borderId="25" xfId="0" applyFont="1" applyBorder="1" applyAlignment="1">
      <alignment horizontal="left" vertical="top" wrapText="1"/>
    </xf>
    <xf numFmtId="49" fontId="9" fillId="0" borderId="26" xfId="0" applyNumberFormat="1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left" wrapText="1"/>
    </xf>
    <xf numFmtId="0" fontId="9" fillId="0" borderId="28" xfId="0" applyFont="1" applyBorder="1" applyAlignment="1">
      <alignment horizontal="left" vertical="top" wrapText="1" indent="2"/>
    </xf>
    <xf numFmtId="49" fontId="9" fillId="0" borderId="28" xfId="0" applyNumberFormat="1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center" wrapText="1"/>
    </xf>
    <xf numFmtId="0" fontId="9" fillId="0" borderId="31" xfId="0" applyFont="1" applyBorder="1" applyAlignment="1">
      <alignment horizontal="left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top" wrapText="1"/>
    </xf>
    <xf numFmtId="4" fontId="9" fillId="0" borderId="34" xfId="0" applyNumberFormat="1" applyFont="1" applyBorder="1" applyAlignment="1">
      <alignment horizontal="right" vertical="top"/>
    </xf>
    <xf numFmtId="4" fontId="9" fillId="0" borderId="35" xfId="0" applyNumberFormat="1" applyFont="1" applyBorder="1" applyAlignment="1">
      <alignment horizontal="right" vertical="top"/>
    </xf>
    <xf numFmtId="4" fontId="9" fillId="0" borderId="24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9" fillId="0" borderId="0" xfId="0" applyFont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49" fontId="9" fillId="0" borderId="42" xfId="0" applyNumberFormat="1" applyFont="1" applyBorder="1" applyAlignment="1">
      <alignment horizontal="center" vertical="top" wrapText="1"/>
    </xf>
    <xf numFmtId="49" fontId="9" fillId="0" borderId="43" xfId="0" applyNumberFormat="1" applyFont="1" applyBorder="1" applyAlignment="1">
      <alignment horizontal="center" vertical="top" wrapText="1"/>
    </xf>
    <xf numFmtId="49" fontId="9" fillId="0" borderId="44" xfId="0" applyNumberFormat="1" applyFont="1" applyBorder="1" applyAlignment="1">
      <alignment horizontal="center" vertical="top" wrapText="1"/>
    </xf>
    <xf numFmtId="4" fontId="9" fillId="0" borderId="44" xfId="0" applyNumberFormat="1" applyFont="1" applyBorder="1" applyAlignment="1">
      <alignment horizontal="right" vertical="top"/>
    </xf>
    <xf numFmtId="49" fontId="9" fillId="0" borderId="45" xfId="0" applyNumberFormat="1" applyFont="1" applyBorder="1" applyAlignment="1">
      <alignment horizontal="center" vertical="top" wrapText="1"/>
    </xf>
    <xf numFmtId="4" fontId="9" fillId="0" borderId="46" xfId="0" applyNumberFormat="1" applyFont="1" applyBorder="1" applyAlignment="1">
      <alignment horizontal="right" vertical="top"/>
    </xf>
    <xf numFmtId="49" fontId="9" fillId="0" borderId="47" xfId="0" applyNumberFormat="1" applyFont="1" applyBorder="1" applyAlignment="1">
      <alignment horizontal="center" vertical="top" wrapText="1"/>
    </xf>
    <xf numFmtId="4" fontId="9" fillId="0" borderId="48" xfId="0" applyNumberFormat="1" applyFont="1" applyBorder="1" applyAlignment="1">
      <alignment horizontal="right" vertical="top"/>
    </xf>
    <xf numFmtId="167" fontId="62" fillId="0" borderId="0" xfId="0" applyNumberFormat="1" applyFont="1" applyAlignment="1" applyProtection="1">
      <alignment vertical="top"/>
      <protection locked="0"/>
    </xf>
    <xf numFmtId="167" fontId="20" fillId="0" borderId="0" xfId="0" applyNumberFormat="1" applyFont="1" applyAlignment="1" applyProtection="1">
      <alignment vertical="top"/>
      <protection locked="0"/>
    </xf>
    <xf numFmtId="4" fontId="63" fillId="0" borderId="22" xfId="0" applyNumberFormat="1" applyFont="1" applyBorder="1" applyAlignment="1">
      <alignment horizontal="right" vertical="top"/>
    </xf>
    <xf numFmtId="4" fontId="63" fillId="0" borderId="23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" fontId="10" fillId="0" borderId="22" xfId="0" applyNumberFormat="1" applyFont="1" applyBorder="1" applyAlignment="1">
      <alignment horizontal="right" vertical="top"/>
    </xf>
    <xf numFmtId="165" fontId="10" fillId="0" borderId="24" xfId="0" applyNumberFormat="1" applyFont="1" applyBorder="1" applyAlignment="1">
      <alignment horizontal="right" vertical="top"/>
    </xf>
    <xf numFmtId="165" fontId="9" fillId="0" borderId="24" xfId="0" applyNumberFormat="1" applyFont="1" applyBorder="1" applyAlignment="1">
      <alignment horizontal="right" vertical="top"/>
    </xf>
    <xf numFmtId="49" fontId="10" fillId="0" borderId="45" xfId="0" applyNumberFormat="1" applyFont="1" applyBorder="1" applyAlignment="1">
      <alignment horizontal="center" vertical="top" wrapText="1"/>
    </xf>
    <xf numFmtId="4" fontId="9" fillId="0" borderId="23" xfId="0" applyNumberFormat="1" applyFont="1" applyBorder="1" applyAlignment="1">
      <alignment horizontal="right" vertical="top"/>
    </xf>
    <xf numFmtId="4" fontId="63" fillId="0" borderId="49" xfId="0" applyNumberFormat="1" applyFont="1" applyBorder="1" applyAlignment="1">
      <alignment horizontal="right" vertical="top"/>
    </xf>
    <xf numFmtId="4" fontId="63" fillId="0" borderId="24" xfId="0" applyNumberFormat="1" applyFont="1" applyBorder="1" applyAlignment="1">
      <alignment horizontal="right" vertical="top"/>
    </xf>
    <xf numFmtId="4" fontId="63" fillId="0" borderId="50" xfId="0" applyNumberFormat="1" applyFont="1" applyBorder="1" applyAlignment="1">
      <alignment horizontal="right" vertical="top"/>
    </xf>
    <xf numFmtId="4" fontId="63" fillId="0" borderId="36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" fontId="64" fillId="0" borderId="22" xfId="0" applyNumberFormat="1" applyFont="1" applyBorder="1" applyAlignment="1">
      <alignment horizontal="right" vertical="top"/>
    </xf>
    <xf numFmtId="4" fontId="64" fillId="0" borderId="23" xfId="0" applyNumberFormat="1" applyFont="1" applyBorder="1" applyAlignment="1">
      <alignment horizontal="right" vertical="top"/>
    </xf>
    <xf numFmtId="4" fontId="65" fillId="0" borderId="22" xfId="0" applyNumberFormat="1" applyFont="1" applyBorder="1" applyAlignment="1">
      <alignment horizontal="right" vertical="top"/>
    </xf>
    <xf numFmtId="4" fontId="66" fillId="0" borderId="22" xfId="0" applyNumberFormat="1" applyFont="1" applyBorder="1" applyAlignment="1">
      <alignment horizontal="right" vertical="top"/>
    </xf>
    <xf numFmtId="167" fontId="67" fillId="0" borderId="0" xfId="0" applyNumberFormat="1" applyFont="1" applyAlignment="1" applyProtection="1">
      <alignment vertical="top"/>
      <protection locked="0"/>
    </xf>
    <xf numFmtId="0" fontId="16" fillId="0" borderId="0" xfId="0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Alignment="1" applyProtection="1">
      <alignment horizontal="center" vertical="top"/>
      <protection locked="0"/>
    </xf>
    <xf numFmtId="167" fontId="62" fillId="0" borderId="0" xfId="0" applyNumberFormat="1" applyFont="1" applyFill="1" applyAlignment="1" applyProtection="1">
      <alignment vertical="top"/>
      <protection locked="0"/>
    </xf>
    <xf numFmtId="0" fontId="16" fillId="0" borderId="0" xfId="0" applyFont="1" applyFill="1" applyBorder="1" applyAlignment="1">
      <alignment horizontal="left" vertical="justify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49" fontId="67" fillId="0" borderId="0" xfId="0" applyNumberFormat="1" applyFont="1" applyFill="1" applyAlignment="1" applyProtection="1">
      <alignment horizontal="center" vertical="top"/>
      <protection locked="0"/>
    </xf>
    <xf numFmtId="167" fontId="67" fillId="0" borderId="0" xfId="0" applyNumberFormat="1" applyFont="1" applyFill="1" applyAlignment="1" applyProtection="1">
      <alignment vertical="top"/>
      <protection locked="0"/>
    </xf>
    <xf numFmtId="0" fontId="14" fillId="0" borderId="0" xfId="0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Alignment="1" applyProtection="1">
      <alignment horizontal="center" vertical="top"/>
      <protection locked="0"/>
    </xf>
    <xf numFmtId="167" fontId="14" fillId="0" borderId="0" xfId="0" applyNumberFormat="1" applyFont="1" applyFill="1" applyAlignment="1" applyProtection="1">
      <alignment vertical="top"/>
      <protection locked="0"/>
    </xf>
    <xf numFmtId="49" fontId="9" fillId="0" borderId="0" xfId="0" applyNumberFormat="1" applyFont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 indent="2"/>
    </xf>
    <xf numFmtId="4" fontId="10" fillId="0" borderId="0" xfId="0" applyNumberFormat="1" applyFont="1" applyBorder="1" applyAlignment="1">
      <alignment horizontal="right" vertical="top"/>
    </xf>
    <xf numFmtId="0" fontId="10" fillId="0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 wrapText="1"/>
    </xf>
    <xf numFmtId="4" fontId="10" fillId="34" borderId="44" xfId="0" applyNumberFormat="1" applyFont="1" applyFill="1" applyBorder="1" applyAlignment="1">
      <alignment horizontal="right" vertical="top"/>
    </xf>
    <xf numFmtId="165" fontId="10" fillId="34" borderId="35" xfId="0" applyNumberFormat="1" applyFont="1" applyFill="1" applyBorder="1" applyAlignment="1">
      <alignment horizontal="right" vertical="top"/>
    </xf>
    <xf numFmtId="0" fontId="10" fillId="35" borderId="0" xfId="0" applyFont="1" applyFill="1" applyBorder="1" applyAlignment="1">
      <alignment horizontal="left" wrapText="1"/>
    </xf>
    <xf numFmtId="49" fontId="10" fillId="35" borderId="45" xfId="0" applyNumberFormat="1" applyFont="1" applyFill="1" applyBorder="1" applyAlignment="1">
      <alignment horizontal="center" vertical="top" wrapText="1"/>
    </xf>
    <xf numFmtId="49" fontId="10" fillId="35" borderId="14" xfId="0" applyNumberFormat="1" applyFont="1" applyFill="1" applyBorder="1" applyAlignment="1">
      <alignment horizontal="center" vertical="top" wrapText="1"/>
    </xf>
    <xf numFmtId="49" fontId="10" fillId="35" borderId="15" xfId="0" applyNumberFormat="1" applyFont="1" applyFill="1" applyBorder="1" applyAlignment="1">
      <alignment horizontal="center" vertical="top" wrapText="1"/>
    </xf>
    <xf numFmtId="4" fontId="10" fillId="35" borderId="22" xfId="0" applyNumberFormat="1" applyFont="1" applyFill="1" applyBorder="1" applyAlignment="1">
      <alignment horizontal="right" vertical="top"/>
    </xf>
    <xf numFmtId="165" fontId="10" fillId="35" borderId="24" xfId="0" applyNumberFormat="1" applyFont="1" applyFill="1" applyBorder="1" applyAlignment="1">
      <alignment horizontal="right" vertical="top"/>
    </xf>
    <xf numFmtId="4" fontId="10" fillId="35" borderId="23" xfId="0" applyNumberFormat="1" applyFont="1" applyFill="1" applyBorder="1" applyAlignment="1">
      <alignment horizontal="right" vertical="top"/>
    </xf>
    <xf numFmtId="4" fontId="65" fillId="35" borderId="22" xfId="0" applyNumberFormat="1" applyFont="1" applyFill="1" applyBorder="1" applyAlignment="1">
      <alignment horizontal="right" vertical="top"/>
    </xf>
    <xf numFmtId="49" fontId="10" fillId="0" borderId="45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" fontId="10" fillId="0" borderId="22" xfId="0" applyNumberFormat="1" applyFont="1" applyFill="1" applyBorder="1" applyAlignment="1">
      <alignment horizontal="right" vertical="top"/>
    </xf>
    <xf numFmtId="165" fontId="10" fillId="0" borderId="24" xfId="0" applyNumberFormat="1" applyFont="1" applyFill="1" applyBorder="1" applyAlignment="1">
      <alignment horizontal="right" vertical="top"/>
    </xf>
    <xf numFmtId="0" fontId="65" fillId="35" borderId="0" xfId="0" applyFont="1" applyFill="1" applyBorder="1" applyAlignment="1">
      <alignment horizontal="left" wrapText="1"/>
    </xf>
    <xf numFmtId="49" fontId="65" fillId="35" borderId="45" xfId="0" applyNumberFormat="1" applyFont="1" applyFill="1" applyBorder="1" applyAlignment="1">
      <alignment horizontal="center" vertical="top" wrapText="1"/>
    </xf>
    <xf numFmtId="49" fontId="65" fillId="35" borderId="14" xfId="0" applyNumberFormat="1" applyFont="1" applyFill="1" applyBorder="1" applyAlignment="1">
      <alignment horizontal="center" vertical="top" wrapText="1"/>
    </xf>
    <xf numFmtId="49" fontId="65" fillId="35" borderId="15" xfId="0" applyNumberFormat="1" applyFont="1" applyFill="1" applyBorder="1" applyAlignment="1">
      <alignment horizontal="center" vertical="top" wrapText="1"/>
    </xf>
    <xf numFmtId="165" fontId="65" fillId="35" borderId="24" xfId="0" applyNumberFormat="1" applyFont="1" applyFill="1" applyBorder="1" applyAlignment="1">
      <alignment horizontal="right" vertical="top"/>
    </xf>
    <xf numFmtId="4" fontId="64" fillId="0" borderId="22" xfId="0" applyNumberFormat="1" applyFont="1" applyBorder="1" applyAlignment="1">
      <alignment horizontal="right" vertical="top"/>
    </xf>
    <xf numFmtId="4" fontId="63" fillId="0" borderId="27" xfId="0" applyNumberFormat="1" applyFont="1" applyBorder="1" applyAlignment="1">
      <alignment horizontal="right" vertical="top"/>
    </xf>
    <xf numFmtId="165" fontId="9" fillId="0" borderId="51" xfId="0" applyNumberFormat="1" applyFont="1" applyBorder="1" applyAlignment="1">
      <alignment horizontal="right" vertical="top"/>
    </xf>
    <xf numFmtId="4" fontId="10" fillId="34" borderId="43" xfId="0" applyNumberFormat="1" applyFont="1" applyFill="1" applyBorder="1" applyAlignment="1">
      <alignment horizontal="right" vertical="top"/>
    </xf>
    <xf numFmtId="4" fontId="18" fillId="0" borderId="52" xfId="0" applyNumberFormat="1" applyFont="1" applyBorder="1" applyAlignment="1">
      <alignment horizontal="right" vertical="top"/>
    </xf>
    <xf numFmtId="4" fontId="9" fillId="0" borderId="19" xfId="0" applyNumberFormat="1" applyFont="1" applyBorder="1" applyAlignment="1">
      <alignment horizontal="right" vertical="top"/>
    </xf>
    <xf numFmtId="4" fontId="10" fillId="35" borderId="19" xfId="0" applyNumberFormat="1" applyFont="1" applyFill="1" applyBorder="1" applyAlignment="1">
      <alignment horizontal="right" vertical="top"/>
    </xf>
    <xf numFmtId="4" fontId="10" fillId="35" borderId="52" xfId="0" applyNumberFormat="1" applyFont="1" applyFill="1" applyBorder="1" applyAlignment="1">
      <alignment horizontal="right" vertical="top"/>
    </xf>
    <xf numFmtId="4" fontId="9" fillId="0" borderId="52" xfId="0" applyNumberFormat="1" applyFont="1" applyBorder="1" applyAlignment="1">
      <alignment horizontal="right" vertical="top"/>
    </xf>
    <xf numFmtId="4" fontId="63" fillId="0" borderId="52" xfId="0" applyNumberFormat="1" applyFont="1" applyBorder="1" applyAlignment="1">
      <alignment horizontal="right" vertical="top"/>
    </xf>
    <xf numFmtId="4" fontId="9" fillId="0" borderId="19" xfId="0" applyNumberFormat="1" applyFont="1" applyBorder="1" applyAlignment="1">
      <alignment horizontal="right" vertical="top"/>
    </xf>
    <xf numFmtId="4" fontId="63" fillId="0" borderId="19" xfId="0" applyNumberFormat="1" applyFont="1" applyBorder="1" applyAlignment="1">
      <alignment horizontal="right" vertical="top"/>
    </xf>
    <xf numFmtId="4" fontId="65" fillId="35" borderId="19" xfId="0" applyNumberFormat="1" applyFont="1" applyFill="1" applyBorder="1" applyAlignment="1">
      <alignment horizontal="right" vertical="top"/>
    </xf>
    <xf numFmtId="4" fontId="64" fillId="0" borderId="52" xfId="0" applyNumberFormat="1" applyFont="1" applyBorder="1" applyAlignment="1">
      <alignment horizontal="right" vertical="top"/>
    </xf>
    <xf numFmtId="4" fontId="10" fillId="0" borderId="19" xfId="0" applyNumberFormat="1" applyFont="1" applyBorder="1" applyAlignment="1">
      <alignment horizontal="right" vertical="top"/>
    </xf>
    <xf numFmtId="4" fontId="64" fillId="0" borderId="19" xfId="0" applyNumberFormat="1" applyFont="1" applyBorder="1" applyAlignment="1">
      <alignment horizontal="right" vertical="top"/>
    </xf>
    <xf numFmtId="4" fontId="9" fillId="0" borderId="52" xfId="0" applyNumberFormat="1" applyFont="1" applyBorder="1" applyAlignment="1">
      <alignment horizontal="right" vertical="top"/>
    </xf>
    <xf numFmtId="4" fontId="10" fillId="0" borderId="19" xfId="0" applyNumberFormat="1" applyFont="1" applyFill="1" applyBorder="1" applyAlignment="1">
      <alignment horizontal="right" vertical="top"/>
    </xf>
    <xf numFmtId="4" fontId="65" fillId="0" borderId="19" xfId="0" applyNumberFormat="1" applyFont="1" applyBorder="1" applyAlignment="1">
      <alignment horizontal="right" vertical="top"/>
    </xf>
    <xf numFmtId="4" fontId="68" fillId="0" borderId="19" xfId="0" applyNumberFormat="1" applyFont="1" applyBorder="1" applyAlignment="1">
      <alignment horizontal="right" vertical="top"/>
    </xf>
    <xf numFmtId="4" fontId="66" fillId="0" borderId="19" xfId="0" applyNumberFormat="1" applyFont="1" applyBorder="1" applyAlignment="1">
      <alignment horizontal="right" vertical="top"/>
    </xf>
    <xf numFmtId="4" fontId="63" fillId="0" borderId="26" xfId="0" applyNumberFormat="1" applyFont="1" applyBorder="1" applyAlignment="1">
      <alignment horizontal="right" vertical="top"/>
    </xf>
    <xf numFmtId="4" fontId="65" fillId="0" borderId="22" xfId="0" applyNumberFormat="1" applyFont="1" applyFill="1" applyBorder="1" applyAlignment="1">
      <alignment horizontal="right" vertical="top"/>
    </xf>
    <xf numFmtId="4" fontId="65" fillId="0" borderId="19" xfId="0" applyNumberFormat="1" applyFont="1" applyFill="1" applyBorder="1" applyAlignment="1">
      <alignment horizontal="right" vertical="top"/>
    </xf>
    <xf numFmtId="4" fontId="69" fillId="0" borderId="19" xfId="0" applyNumberFormat="1" applyFont="1" applyBorder="1" applyAlignment="1">
      <alignment horizontal="right" vertical="top"/>
    </xf>
    <xf numFmtId="4" fontId="64" fillId="0" borderId="19" xfId="0" applyNumberFormat="1" applyFont="1" applyBorder="1" applyAlignment="1">
      <alignment horizontal="right" vertical="top"/>
    </xf>
    <xf numFmtId="49" fontId="9" fillId="0" borderId="17" xfId="0" applyNumberFormat="1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 applyProtection="1">
      <alignment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4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167" fontId="70" fillId="0" borderId="0" xfId="0" applyNumberFormat="1" applyFont="1" applyFill="1" applyAlignment="1" applyProtection="1">
      <alignment vertical="top"/>
      <protection locked="0"/>
    </xf>
    <xf numFmtId="0" fontId="14" fillId="0" borderId="0" xfId="0" applyFont="1" applyBorder="1" applyAlignment="1">
      <alignment horizontal="left" vertical="top" wrapText="1"/>
    </xf>
    <xf numFmtId="49" fontId="14" fillId="0" borderId="0" xfId="0" applyNumberFormat="1" applyFont="1" applyBorder="1" applyAlignment="1" applyProtection="1">
      <alignment horizontal="center" vertical="top" wrapText="1"/>
      <protection locked="0"/>
    </xf>
    <xf numFmtId="49" fontId="14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/>
    </xf>
    <xf numFmtId="49" fontId="15" fillId="0" borderId="0" xfId="0" applyNumberFormat="1" applyFont="1" applyAlignment="1" applyProtection="1">
      <alignment horizontal="center" vertical="top"/>
      <protection locked="0"/>
    </xf>
    <xf numFmtId="0" fontId="14" fillId="35" borderId="0" xfId="0" applyFont="1" applyFill="1" applyBorder="1" applyAlignment="1">
      <alignment horizontal="left" vertical="justify" wrapText="1"/>
    </xf>
    <xf numFmtId="0" fontId="16" fillId="35" borderId="0" xfId="0" applyFont="1" applyFill="1" applyBorder="1" applyAlignment="1" applyProtection="1">
      <alignment horizontal="center" vertical="center" wrapText="1"/>
      <protection locked="0"/>
    </xf>
    <xf numFmtId="0" fontId="14" fillId="35" borderId="0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167" fontId="14" fillId="35" borderId="0" xfId="0" applyNumberFormat="1" applyFont="1" applyFill="1" applyAlignment="1" applyProtection="1">
      <alignment vertical="top"/>
      <protection locked="0"/>
    </xf>
    <xf numFmtId="49" fontId="70" fillId="0" borderId="0" xfId="0" applyNumberFormat="1" applyFont="1" applyFill="1" applyAlignment="1" applyProtection="1">
      <alignment horizontal="center" vertical="top"/>
      <protection locked="0"/>
    </xf>
    <xf numFmtId="0" fontId="10" fillId="35" borderId="0" xfId="34" applyNumberFormat="1" applyFont="1" applyFill="1" applyBorder="1" applyProtection="1">
      <alignment horizontal="left" wrapText="1"/>
      <protection/>
    </xf>
    <xf numFmtId="0" fontId="9" fillId="35" borderId="0" xfId="0" applyFont="1" applyFill="1" applyBorder="1" applyAlignment="1">
      <alignment horizontal="left" wrapText="1"/>
    </xf>
    <xf numFmtId="49" fontId="9" fillId="35" borderId="14" xfId="0" applyNumberFormat="1" applyFont="1" applyFill="1" applyBorder="1" applyAlignment="1">
      <alignment horizontal="center" vertical="top" wrapText="1"/>
    </xf>
    <xf numFmtId="49" fontId="9" fillId="35" borderId="15" xfId="0" applyNumberFormat="1" applyFont="1" applyFill="1" applyBorder="1" applyAlignment="1">
      <alignment horizontal="center" vertical="top" wrapText="1"/>
    </xf>
    <xf numFmtId="4" fontId="63" fillId="35" borderId="19" xfId="0" applyNumberFormat="1" applyFont="1" applyFill="1" applyBorder="1" applyAlignment="1">
      <alignment horizontal="right" vertical="top"/>
    </xf>
    <xf numFmtId="0" fontId="9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vertical="justify" wrapText="1"/>
    </xf>
    <xf numFmtId="0" fontId="13" fillId="0" borderId="15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49" fontId="10" fillId="34" borderId="54" xfId="0" applyNumberFormat="1" applyFont="1" applyFill="1" applyBorder="1" applyAlignment="1">
      <alignment horizontal="center" wrapText="1"/>
    </xf>
    <xf numFmtId="49" fontId="10" fillId="34" borderId="55" xfId="0" applyNumberFormat="1" applyFont="1" applyFill="1" applyBorder="1" applyAlignment="1">
      <alignment horizontal="center" wrapText="1"/>
    </xf>
    <xf numFmtId="0" fontId="1" fillId="34" borderId="55" xfId="0" applyFont="1" applyFill="1" applyBorder="1" applyAlignment="1">
      <alignment horizontal="center" wrapText="1"/>
    </xf>
    <xf numFmtId="0" fontId="1" fillId="34" borderId="56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9" fillId="0" borderId="0" xfId="0" applyFont="1" applyFill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left" vertical="top" wrapText="1" indent="2"/>
    </xf>
    <xf numFmtId="0" fontId="10" fillId="35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34" applyNumberFormat="1" applyBorder="1" applyProtection="1">
      <alignment horizontal="left" wrapText="1"/>
      <protection/>
    </xf>
    <xf numFmtId="0" fontId="10" fillId="0" borderId="0" xfId="0" applyFont="1" applyFill="1" applyBorder="1" applyAlignment="1">
      <alignment horizontal="left" vertical="top" wrapText="1"/>
    </xf>
    <xf numFmtId="0" fontId="65" fillId="35" borderId="0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165" fontId="9" fillId="0" borderId="35" xfId="0" applyNumberFormat="1" applyFont="1" applyBorder="1" applyAlignment="1">
      <alignment horizontal="right" vertical="top"/>
    </xf>
    <xf numFmtId="4" fontId="18" fillId="0" borderId="49" xfId="0" applyNumberFormat="1" applyFont="1" applyBorder="1" applyAlignment="1">
      <alignment horizontal="right" vertical="top"/>
    </xf>
    <xf numFmtId="4" fontId="9" fillId="0" borderId="49" xfId="0" applyNumberFormat="1" applyFont="1" applyBorder="1" applyAlignment="1">
      <alignment horizontal="right" vertical="top"/>
    </xf>
    <xf numFmtId="4" fontId="9" fillId="0" borderId="50" xfId="0" applyNumberFormat="1" applyFont="1" applyBorder="1" applyAlignment="1">
      <alignment horizontal="right" vertical="top"/>
    </xf>
    <xf numFmtId="4" fontId="9" fillId="0" borderId="57" xfId="0" applyNumberFormat="1" applyFont="1" applyBorder="1" applyAlignment="1">
      <alignment horizontal="right" vertical="top"/>
    </xf>
    <xf numFmtId="165" fontId="9" fillId="0" borderId="36" xfId="0" applyNumberFormat="1" applyFont="1" applyBorder="1" applyAlignment="1">
      <alignment horizontal="right" vertical="top"/>
    </xf>
    <xf numFmtId="4" fontId="9" fillId="0" borderId="43" xfId="0" applyNumberFormat="1" applyFont="1" applyBorder="1" applyAlignment="1">
      <alignment horizontal="right" vertical="top"/>
    </xf>
    <xf numFmtId="4" fontId="9" fillId="0" borderId="58" xfId="0" applyNumberFormat="1" applyFont="1" applyBorder="1" applyAlignment="1">
      <alignment horizontal="righ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7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110" zoomScaleNormal="110" zoomScalePageLayoutView="0" workbookViewId="0" topLeftCell="A1">
      <selection activeCell="F13" sqref="F13"/>
    </sheetView>
  </sheetViews>
  <sheetFormatPr defaultColWidth="9.140625" defaultRowHeight="12.75"/>
  <cols>
    <col min="1" max="1" width="3.8515625" style="1" customWidth="1"/>
    <col min="2" max="2" width="9.140625" style="1" customWidth="1"/>
    <col min="3" max="3" width="4.421875" style="1" customWidth="1"/>
    <col min="4" max="4" width="5.421875" style="1" customWidth="1"/>
    <col min="5" max="5" width="4.8515625" style="1" customWidth="1"/>
    <col min="6" max="6" width="50.8515625" style="1" customWidth="1"/>
    <col min="7" max="7" width="14.8515625" style="2" customWidth="1"/>
    <col min="8" max="16384" width="9.140625" style="1" customWidth="1"/>
  </cols>
  <sheetData>
    <row r="1" spans="6:7" ht="15" customHeight="1">
      <c r="F1" s="251" t="s">
        <v>0</v>
      </c>
      <c r="G1" s="251"/>
    </row>
    <row r="2" spans="6:7" ht="29.25" customHeight="1">
      <c r="F2" s="251" t="s">
        <v>1</v>
      </c>
      <c r="G2" s="251"/>
    </row>
    <row r="3" spans="6:7" ht="12.75" customHeight="1">
      <c r="F3" s="4" t="s">
        <v>300</v>
      </c>
      <c r="G3" s="4"/>
    </row>
    <row r="4" ht="12.75">
      <c r="G4" s="3"/>
    </row>
    <row r="5" spans="1:7" ht="12.75">
      <c r="A5" s="252" t="s">
        <v>5</v>
      </c>
      <c r="B5" s="252"/>
      <c r="C5" s="252"/>
      <c r="D5" s="252"/>
      <c r="E5" s="252"/>
      <c r="F5" s="252"/>
      <c r="G5" s="252"/>
    </row>
    <row r="6" spans="1:7" ht="12.75" customHeight="1">
      <c r="A6" s="252" t="s">
        <v>3</v>
      </c>
      <c r="B6" s="252"/>
      <c r="C6" s="252"/>
      <c r="D6" s="252"/>
      <c r="E6" s="252"/>
      <c r="F6" s="252"/>
      <c r="G6" s="252"/>
    </row>
    <row r="7" spans="1:7" ht="12.75" customHeight="1">
      <c r="A7" s="253" t="s">
        <v>299</v>
      </c>
      <c r="B7" s="252"/>
      <c r="C7" s="252"/>
      <c r="D7" s="252"/>
      <c r="E7" s="252"/>
      <c r="F7" s="252"/>
      <c r="G7" s="252"/>
    </row>
    <row r="8" spans="6:7" ht="20.25" customHeight="1">
      <c r="F8" s="11"/>
      <c r="G8" s="5"/>
    </row>
    <row r="9" spans="1:7" s="6" customFormat="1" ht="25.5" customHeight="1">
      <c r="A9" s="254" t="s">
        <v>6</v>
      </c>
      <c r="B9" s="255"/>
      <c r="C9" s="255"/>
      <c r="D9" s="255"/>
      <c r="E9" s="256"/>
      <c r="F9" s="12" t="s">
        <v>26</v>
      </c>
      <c r="G9" s="12" t="s">
        <v>2</v>
      </c>
    </row>
    <row r="10" spans="1:7" s="6" customFormat="1" ht="9.75" customHeight="1">
      <c r="A10" s="250">
        <v>1</v>
      </c>
      <c r="B10" s="250"/>
      <c r="C10" s="250"/>
      <c r="D10" s="250"/>
      <c r="E10" s="250"/>
      <c r="F10" s="67">
        <v>2</v>
      </c>
      <c r="G10" s="218" t="s">
        <v>25</v>
      </c>
    </row>
    <row r="11" spans="1:7" s="6" customFormat="1" ht="87" customHeight="1">
      <c r="A11" s="163" t="s">
        <v>8</v>
      </c>
      <c r="B11" s="163" t="s">
        <v>11</v>
      </c>
      <c r="C11" s="163" t="s">
        <v>9</v>
      </c>
      <c r="D11" s="163" t="s">
        <v>27</v>
      </c>
      <c r="E11" s="163" t="s">
        <v>10</v>
      </c>
      <c r="F11" s="164" t="s">
        <v>361</v>
      </c>
      <c r="G11" s="83">
        <v>8941459.89</v>
      </c>
    </row>
    <row r="12" spans="1:7" s="6" customFormat="1" ht="78.75">
      <c r="A12" s="163" t="s">
        <v>8</v>
      </c>
      <c r="B12" s="163" t="s">
        <v>11</v>
      </c>
      <c r="C12" s="163" t="s">
        <v>9</v>
      </c>
      <c r="D12" s="163" t="s">
        <v>29</v>
      </c>
      <c r="E12" s="163" t="s">
        <v>10</v>
      </c>
      <c r="F12" s="164" t="s">
        <v>362</v>
      </c>
      <c r="G12" s="83">
        <v>51.35</v>
      </c>
    </row>
    <row r="13" spans="1:7" s="6" customFormat="1" ht="111" customHeight="1">
      <c r="A13" s="163" t="s">
        <v>8</v>
      </c>
      <c r="B13" s="163" t="s">
        <v>318</v>
      </c>
      <c r="C13" s="163" t="s">
        <v>9</v>
      </c>
      <c r="D13" s="163" t="s">
        <v>27</v>
      </c>
      <c r="E13" s="163" t="s">
        <v>10</v>
      </c>
      <c r="F13" s="164" t="s">
        <v>363</v>
      </c>
      <c r="G13" s="83">
        <v>2244.2</v>
      </c>
    </row>
    <row r="14" spans="1:7" s="6" customFormat="1" ht="93.75" customHeight="1">
      <c r="A14" s="163" t="s">
        <v>8</v>
      </c>
      <c r="B14" s="163" t="s">
        <v>318</v>
      </c>
      <c r="C14" s="163" t="s">
        <v>9</v>
      </c>
      <c r="D14" s="163" t="s">
        <v>319</v>
      </c>
      <c r="E14" s="163" t="s">
        <v>10</v>
      </c>
      <c r="F14" s="164" t="s">
        <v>364</v>
      </c>
      <c r="G14" s="83">
        <v>-0.03</v>
      </c>
    </row>
    <row r="15" spans="1:7" s="6" customFormat="1" ht="56.25">
      <c r="A15" s="163" t="s">
        <v>8</v>
      </c>
      <c r="B15" s="163" t="s">
        <v>12</v>
      </c>
      <c r="C15" s="163" t="s">
        <v>9</v>
      </c>
      <c r="D15" s="163" t="s">
        <v>27</v>
      </c>
      <c r="E15" s="163" t="s">
        <v>10</v>
      </c>
      <c r="F15" s="164" t="s">
        <v>365</v>
      </c>
      <c r="G15" s="83">
        <v>235762.24</v>
      </c>
    </row>
    <row r="16" spans="1:7" s="6" customFormat="1" ht="33.75">
      <c r="A16" s="163" t="s">
        <v>8</v>
      </c>
      <c r="B16" s="163" t="s">
        <v>12</v>
      </c>
      <c r="C16" s="163" t="s">
        <v>9</v>
      </c>
      <c r="D16" s="163" t="s">
        <v>28</v>
      </c>
      <c r="E16" s="163" t="s">
        <v>10</v>
      </c>
      <c r="F16" s="164" t="s">
        <v>181</v>
      </c>
      <c r="G16" s="83">
        <v>0</v>
      </c>
    </row>
    <row r="17" spans="1:7" s="6" customFormat="1" ht="48" customHeight="1">
      <c r="A17" s="163" t="s">
        <v>8</v>
      </c>
      <c r="B17" s="163" t="s">
        <v>12</v>
      </c>
      <c r="C17" s="163" t="s">
        <v>9</v>
      </c>
      <c r="D17" s="163" t="s">
        <v>319</v>
      </c>
      <c r="E17" s="163" t="s">
        <v>10</v>
      </c>
      <c r="F17" s="164" t="s">
        <v>366</v>
      </c>
      <c r="G17" s="83">
        <v>90.2</v>
      </c>
    </row>
    <row r="18" spans="1:7" s="6" customFormat="1" ht="57" customHeight="1">
      <c r="A18" s="163" t="s">
        <v>8</v>
      </c>
      <c r="B18" s="163" t="s">
        <v>12</v>
      </c>
      <c r="C18" s="163" t="s">
        <v>9</v>
      </c>
      <c r="D18" s="163" t="s">
        <v>29</v>
      </c>
      <c r="E18" s="163" t="s">
        <v>10</v>
      </c>
      <c r="F18" s="164" t="s">
        <v>367</v>
      </c>
      <c r="G18" s="83">
        <v>40</v>
      </c>
    </row>
    <row r="19" spans="1:7" s="6" customFormat="1" ht="45">
      <c r="A19" s="163" t="s">
        <v>8</v>
      </c>
      <c r="B19" s="163" t="s">
        <v>13</v>
      </c>
      <c r="C19" s="163" t="s">
        <v>9</v>
      </c>
      <c r="D19" s="163" t="s">
        <v>27</v>
      </c>
      <c r="E19" s="163" t="s">
        <v>10</v>
      </c>
      <c r="F19" s="164" t="s">
        <v>368</v>
      </c>
      <c r="G19" s="83">
        <v>658914.39</v>
      </c>
    </row>
    <row r="20" spans="1:7" s="6" customFormat="1" ht="34.5" customHeight="1">
      <c r="A20" s="163" t="s">
        <v>8</v>
      </c>
      <c r="B20" s="163" t="s">
        <v>13</v>
      </c>
      <c r="C20" s="163" t="s">
        <v>9</v>
      </c>
      <c r="D20" s="163" t="s">
        <v>319</v>
      </c>
      <c r="E20" s="163" t="s">
        <v>10</v>
      </c>
      <c r="F20" s="164" t="s">
        <v>369</v>
      </c>
      <c r="G20" s="83">
        <v>-4258.83</v>
      </c>
    </row>
    <row r="21" spans="1:7" s="6" customFormat="1" ht="45">
      <c r="A21" s="163" t="s">
        <v>8</v>
      </c>
      <c r="B21" s="163" t="s">
        <v>13</v>
      </c>
      <c r="C21" s="163" t="s">
        <v>9</v>
      </c>
      <c r="D21" s="163" t="s">
        <v>29</v>
      </c>
      <c r="E21" s="163" t="s">
        <v>10</v>
      </c>
      <c r="F21" s="164" t="s">
        <v>370</v>
      </c>
      <c r="G21" s="83">
        <v>5225</v>
      </c>
    </row>
    <row r="22" spans="1:7" s="6" customFormat="1" ht="33.75">
      <c r="A22" s="163" t="s">
        <v>8</v>
      </c>
      <c r="B22" s="163" t="s">
        <v>14</v>
      </c>
      <c r="C22" s="163" t="s">
        <v>9</v>
      </c>
      <c r="D22" s="163" t="s">
        <v>29</v>
      </c>
      <c r="E22" s="163" t="s">
        <v>10</v>
      </c>
      <c r="F22" s="164" t="s">
        <v>371</v>
      </c>
      <c r="G22" s="83">
        <v>-49.5</v>
      </c>
    </row>
    <row r="23" spans="1:7" s="6" customFormat="1" ht="56.25">
      <c r="A23" s="163" t="s">
        <v>8</v>
      </c>
      <c r="B23" s="163" t="s">
        <v>15</v>
      </c>
      <c r="C23" s="163" t="s">
        <v>9</v>
      </c>
      <c r="D23" s="163" t="s">
        <v>27</v>
      </c>
      <c r="E23" s="163" t="s">
        <v>10</v>
      </c>
      <c r="F23" s="164" t="s">
        <v>373</v>
      </c>
      <c r="G23" s="83">
        <v>-7701.65</v>
      </c>
    </row>
    <row r="24" spans="1:7" s="6" customFormat="1" ht="33.75">
      <c r="A24" s="163" t="s">
        <v>8</v>
      </c>
      <c r="B24" s="163" t="s">
        <v>15</v>
      </c>
      <c r="C24" s="163" t="s">
        <v>9</v>
      </c>
      <c r="D24" s="163" t="s">
        <v>319</v>
      </c>
      <c r="E24" s="163" t="s">
        <v>10</v>
      </c>
      <c r="F24" s="164" t="s">
        <v>372</v>
      </c>
      <c r="G24" s="83">
        <v>575.5</v>
      </c>
    </row>
    <row r="25" spans="1:7" s="6" customFormat="1" ht="60.75" customHeight="1">
      <c r="A25" s="163" t="s">
        <v>8</v>
      </c>
      <c r="B25" s="163" t="s">
        <v>15</v>
      </c>
      <c r="C25" s="163" t="s">
        <v>9</v>
      </c>
      <c r="D25" s="163" t="s">
        <v>29</v>
      </c>
      <c r="E25" s="163" t="s">
        <v>10</v>
      </c>
      <c r="F25" s="164" t="s">
        <v>374</v>
      </c>
      <c r="G25" s="83">
        <v>1650</v>
      </c>
    </row>
    <row r="26" spans="1:7" s="6" customFormat="1" ht="66" customHeight="1">
      <c r="A26" s="163" t="s">
        <v>8</v>
      </c>
      <c r="B26" s="163" t="s">
        <v>320</v>
      </c>
      <c r="C26" s="163" t="s">
        <v>9</v>
      </c>
      <c r="D26" s="163" t="s">
        <v>27</v>
      </c>
      <c r="E26" s="163" t="s">
        <v>10</v>
      </c>
      <c r="F26" s="164" t="s">
        <v>375</v>
      </c>
      <c r="G26" s="83">
        <v>-350.96</v>
      </c>
    </row>
    <row r="27" spans="1:7" s="6" customFormat="1" ht="45">
      <c r="A27" s="163" t="s">
        <v>8</v>
      </c>
      <c r="B27" s="163" t="s">
        <v>161</v>
      </c>
      <c r="C27" s="163" t="s">
        <v>9</v>
      </c>
      <c r="D27" s="163" t="s">
        <v>27</v>
      </c>
      <c r="E27" s="163" t="s">
        <v>10</v>
      </c>
      <c r="F27" s="164" t="s">
        <v>376</v>
      </c>
      <c r="G27" s="83">
        <v>139030.1</v>
      </c>
    </row>
    <row r="28" spans="1:7" s="6" customFormat="1" ht="22.5">
      <c r="A28" s="163" t="s">
        <v>8</v>
      </c>
      <c r="B28" s="163" t="s">
        <v>161</v>
      </c>
      <c r="C28" s="163" t="s">
        <v>9</v>
      </c>
      <c r="D28" s="163" t="s">
        <v>319</v>
      </c>
      <c r="E28" s="163" t="s">
        <v>10</v>
      </c>
      <c r="F28" s="164" t="s">
        <v>377</v>
      </c>
      <c r="G28" s="83">
        <v>54.46</v>
      </c>
    </row>
    <row r="29" spans="1:7" s="6" customFormat="1" ht="56.25">
      <c r="A29" s="163" t="s">
        <v>8</v>
      </c>
      <c r="B29" s="163" t="s">
        <v>16</v>
      </c>
      <c r="C29" s="163" t="s">
        <v>17</v>
      </c>
      <c r="D29" s="163" t="s">
        <v>27</v>
      </c>
      <c r="E29" s="163" t="s">
        <v>10</v>
      </c>
      <c r="F29" s="164" t="s">
        <v>378</v>
      </c>
      <c r="G29" s="83">
        <v>1263139.46</v>
      </c>
    </row>
    <row r="30" spans="1:7" s="6" customFormat="1" ht="45">
      <c r="A30" s="163" t="s">
        <v>8</v>
      </c>
      <c r="B30" s="163" t="s">
        <v>16</v>
      </c>
      <c r="C30" s="163" t="s">
        <v>17</v>
      </c>
      <c r="D30" s="163" t="s">
        <v>319</v>
      </c>
      <c r="E30" s="163" t="s">
        <v>10</v>
      </c>
      <c r="F30" s="164" t="s">
        <v>379</v>
      </c>
      <c r="G30" s="83">
        <v>24295.97</v>
      </c>
    </row>
    <row r="31" spans="1:7" s="6" customFormat="1" ht="33.75">
      <c r="A31" s="163" t="s">
        <v>8</v>
      </c>
      <c r="B31" s="163" t="s">
        <v>16</v>
      </c>
      <c r="C31" s="163" t="s">
        <v>17</v>
      </c>
      <c r="D31" s="163" t="s">
        <v>30</v>
      </c>
      <c r="E31" s="163" t="s">
        <v>10</v>
      </c>
      <c r="F31" s="164" t="s">
        <v>380</v>
      </c>
      <c r="G31" s="83">
        <v>188.4</v>
      </c>
    </row>
    <row r="32" spans="1:7" s="6" customFormat="1" ht="45">
      <c r="A32" s="165" t="s">
        <v>8</v>
      </c>
      <c r="B32" s="165" t="s">
        <v>321</v>
      </c>
      <c r="C32" s="165" t="s">
        <v>17</v>
      </c>
      <c r="D32" s="165" t="s">
        <v>27</v>
      </c>
      <c r="E32" s="165" t="s">
        <v>10</v>
      </c>
      <c r="F32" s="166" t="s">
        <v>381</v>
      </c>
      <c r="G32" s="167">
        <v>38092042.59</v>
      </c>
    </row>
    <row r="33" spans="1:7" s="6" customFormat="1" ht="39" customHeight="1">
      <c r="A33" s="165" t="s">
        <v>8</v>
      </c>
      <c r="B33" s="165" t="s">
        <v>321</v>
      </c>
      <c r="C33" s="165" t="s">
        <v>17</v>
      </c>
      <c r="D33" s="165" t="s">
        <v>319</v>
      </c>
      <c r="E33" s="165" t="s">
        <v>10</v>
      </c>
      <c r="F33" s="166" t="s">
        <v>382</v>
      </c>
      <c r="G33" s="167">
        <v>375273.13</v>
      </c>
    </row>
    <row r="34" spans="1:7" s="6" customFormat="1" ht="45">
      <c r="A34" s="165" t="s">
        <v>8</v>
      </c>
      <c r="B34" s="165" t="s">
        <v>321</v>
      </c>
      <c r="C34" s="165" t="s">
        <v>17</v>
      </c>
      <c r="D34" s="165" t="s">
        <v>29</v>
      </c>
      <c r="E34" s="165" t="s">
        <v>10</v>
      </c>
      <c r="F34" s="166" t="s">
        <v>383</v>
      </c>
      <c r="G34" s="167">
        <v>69409.16</v>
      </c>
    </row>
    <row r="35" spans="1:7" s="6" customFormat="1" ht="33.75">
      <c r="A35" s="165" t="s">
        <v>8</v>
      </c>
      <c r="B35" s="165" t="s">
        <v>321</v>
      </c>
      <c r="C35" s="165" t="s">
        <v>17</v>
      </c>
      <c r="D35" s="165" t="s">
        <v>30</v>
      </c>
      <c r="E35" s="165" t="s">
        <v>10</v>
      </c>
      <c r="F35" s="166" t="s">
        <v>384</v>
      </c>
      <c r="G35" s="167">
        <v>1271.24</v>
      </c>
    </row>
    <row r="36" spans="1:7" s="6" customFormat="1" ht="49.5" customHeight="1">
      <c r="A36" s="165" t="s">
        <v>8</v>
      </c>
      <c r="B36" s="165" t="s">
        <v>322</v>
      </c>
      <c r="C36" s="165" t="s">
        <v>17</v>
      </c>
      <c r="D36" s="165" t="s">
        <v>27</v>
      </c>
      <c r="E36" s="165" t="s">
        <v>10</v>
      </c>
      <c r="F36" s="166" t="s">
        <v>385</v>
      </c>
      <c r="G36" s="167">
        <v>17288609.06</v>
      </c>
    </row>
    <row r="37" spans="1:7" s="6" customFormat="1" ht="35.25" customHeight="1">
      <c r="A37" s="165" t="s">
        <v>8</v>
      </c>
      <c r="B37" s="165" t="s">
        <v>322</v>
      </c>
      <c r="C37" s="165" t="s">
        <v>17</v>
      </c>
      <c r="D37" s="165" t="s">
        <v>319</v>
      </c>
      <c r="E37" s="165" t="s">
        <v>10</v>
      </c>
      <c r="F37" s="166" t="s">
        <v>386</v>
      </c>
      <c r="G37" s="167">
        <v>75913.16</v>
      </c>
    </row>
    <row r="38" spans="1:7" s="6" customFormat="1" ht="48" customHeight="1">
      <c r="A38" s="165" t="s">
        <v>8</v>
      </c>
      <c r="B38" s="165" t="s">
        <v>322</v>
      </c>
      <c r="C38" s="165" t="s">
        <v>17</v>
      </c>
      <c r="D38" s="165" t="s">
        <v>29</v>
      </c>
      <c r="E38" s="165" t="s">
        <v>10</v>
      </c>
      <c r="F38" s="166" t="s">
        <v>387</v>
      </c>
      <c r="G38" s="167">
        <v>-1000</v>
      </c>
    </row>
    <row r="39" spans="1:7" s="6" customFormat="1" ht="33.75">
      <c r="A39" s="165" t="s">
        <v>8</v>
      </c>
      <c r="B39" s="165" t="s">
        <v>322</v>
      </c>
      <c r="C39" s="165" t="s">
        <v>17</v>
      </c>
      <c r="D39" s="165" t="s">
        <v>30</v>
      </c>
      <c r="E39" s="165" t="s">
        <v>10</v>
      </c>
      <c r="F39" s="166" t="s">
        <v>388</v>
      </c>
      <c r="G39" s="167">
        <v>338.34</v>
      </c>
    </row>
    <row r="40" spans="1:7" s="6" customFormat="1" ht="33.75">
      <c r="A40" s="165" t="s">
        <v>8</v>
      </c>
      <c r="B40" s="165" t="s">
        <v>323</v>
      </c>
      <c r="C40" s="165" t="s">
        <v>17</v>
      </c>
      <c r="D40" s="165" t="s">
        <v>319</v>
      </c>
      <c r="E40" s="165" t="s">
        <v>10</v>
      </c>
      <c r="F40" s="166" t="s">
        <v>389</v>
      </c>
      <c r="G40" s="167">
        <v>-0.34</v>
      </c>
    </row>
    <row r="41" spans="1:7" s="6" customFormat="1" ht="56.25">
      <c r="A41" s="163" t="s">
        <v>19</v>
      </c>
      <c r="B41" s="163" t="s">
        <v>20</v>
      </c>
      <c r="C41" s="163" t="s">
        <v>17</v>
      </c>
      <c r="D41" s="163" t="s">
        <v>7</v>
      </c>
      <c r="E41" s="163" t="s">
        <v>18</v>
      </c>
      <c r="F41" s="164" t="s">
        <v>390</v>
      </c>
      <c r="G41" s="83">
        <v>207384.98</v>
      </c>
    </row>
    <row r="42" spans="1:7" s="6" customFormat="1" ht="57" customHeight="1">
      <c r="A42" s="163" t="s">
        <v>19</v>
      </c>
      <c r="B42" s="163" t="s">
        <v>324</v>
      </c>
      <c r="C42" s="163" t="s">
        <v>17</v>
      </c>
      <c r="D42" s="163" t="s">
        <v>7</v>
      </c>
      <c r="E42" s="163" t="s">
        <v>18</v>
      </c>
      <c r="F42" s="164" t="s">
        <v>391</v>
      </c>
      <c r="G42" s="83">
        <v>133048.5</v>
      </c>
    </row>
    <row r="43" spans="1:7" s="6" customFormat="1" ht="22.5">
      <c r="A43" s="163" t="s">
        <v>19</v>
      </c>
      <c r="B43" s="163" t="s">
        <v>325</v>
      </c>
      <c r="C43" s="163" t="s">
        <v>17</v>
      </c>
      <c r="D43" s="163" t="s">
        <v>7</v>
      </c>
      <c r="E43" s="163" t="s">
        <v>326</v>
      </c>
      <c r="F43" s="164" t="s">
        <v>327</v>
      </c>
      <c r="G43" s="83">
        <v>84202.59</v>
      </c>
    </row>
    <row r="44" spans="1:7" s="6" customFormat="1" ht="48" customHeight="1">
      <c r="A44" s="163" t="s">
        <v>328</v>
      </c>
      <c r="B44" s="163" t="s">
        <v>329</v>
      </c>
      <c r="C44" s="163" t="s">
        <v>342</v>
      </c>
      <c r="D44" s="163" t="s">
        <v>7</v>
      </c>
      <c r="E44" s="163" t="s">
        <v>173</v>
      </c>
      <c r="F44" s="164" t="s">
        <v>457</v>
      </c>
      <c r="G44" s="83">
        <v>40000</v>
      </c>
    </row>
    <row r="45" spans="1:7" s="6" customFormat="1" ht="22.5">
      <c r="A45" s="163" t="s">
        <v>19</v>
      </c>
      <c r="B45" s="163" t="s">
        <v>22</v>
      </c>
      <c r="C45" s="163" t="s">
        <v>17</v>
      </c>
      <c r="D45" s="163" t="s">
        <v>7</v>
      </c>
      <c r="E45" s="163" t="s">
        <v>21</v>
      </c>
      <c r="F45" s="164" t="s">
        <v>392</v>
      </c>
      <c r="G45" s="83">
        <v>620000</v>
      </c>
    </row>
    <row r="46" spans="1:7" s="6" customFormat="1" ht="33.75">
      <c r="A46" s="163" t="s">
        <v>19</v>
      </c>
      <c r="B46" s="163" t="s">
        <v>330</v>
      </c>
      <c r="C46" s="163" t="s">
        <v>17</v>
      </c>
      <c r="D46" s="163" t="s">
        <v>331</v>
      </c>
      <c r="E46" s="163" t="s">
        <v>23</v>
      </c>
      <c r="F46" s="164" t="s">
        <v>458</v>
      </c>
      <c r="G46" s="83">
        <v>5786503.12</v>
      </c>
    </row>
    <row r="47" spans="1:7" s="6" customFormat="1" ht="33.75">
      <c r="A47" s="163" t="s">
        <v>19</v>
      </c>
      <c r="B47" s="163" t="s">
        <v>24</v>
      </c>
      <c r="C47" s="163" t="s">
        <v>17</v>
      </c>
      <c r="D47" s="163" t="s">
        <v>7</v>
      </c>
      <c r="E47" s="163" t="s">
        <v>23</v>
      </c>
      <c r="F47" s="164" t="s">
        <v>393</v>
      </c>
      <c r="G47" s="83">
        <v>256209.99</v>
      </c>
    </row>
    <row r="48" spans="1:7" s="6" customFormat="1" ht="63.75" customHeight="1">
      <c r="A48" s="163" t="s">
        <v>19</v>
      </c>
      <c r="B48" s="163" t="s">
        <v>334</v>
      </c>
      <c r="C48" s="163" t="s">
        <v>17</v>
      </c>
      <c r="D48" s="163" t="s">
        <v>332</v>
      </c>
      <c r="E48" s="163" t="s">
        <v>23</v>
      </c>
      <c r="F48" s="164" t="s">
        <v>333</v>
      </c>
      <c r="G48" s="83">
        <v>211377.44</v>
      </c>
    </row>
    <row r="49" spans="1:7" s="6" customFormat="1" ht="165.75" customHeight="1">
      <c r="A49" s="163" t="s">
        <v>19</v>
      </c>
      <c r="B49" s="163" t="s">
        <v>334</v>
      </c>
      <c r="C49" s="163" t="s">
        <v>17</v>
      </c>
      <c r="D49" s="163" t="s">
        <v>335</v>
      </c>
      <c r="E49" s="163" t="s">
        <v>23</v>
      </c>
      <c r="F49" s="164" t="s">
        <v>459</v>
      </c>
      <c r="G49" s="83">
        <v>500000</v>
      </c>
    </row>
    <row r="50" spans="1:7" s="6" customFormat="1" ht="27.75" customHeight="1">
      <c r="A50" s="163"/>
      <c r="B50" s="163"/>
      <c r="C50" s="163"/>
      <c r="D50" s="163"/>
      <c r="E50" s="163"/>
      <c r="F50" s="168" t="s">
        <v>4</v>
      </c>
      <c r="G50" s="169">
        <f>SUM(G11:G49)</f>
        <v>75000943.15</v>
      </c>
    </row>
    <row r="51" spans="1:7" s="6" customFormat="1" ht="12.75">
      <c r="A51" s="1"/>
      <c r="B51" s="1"/>
      <c r="C51" s="1"/>
      <c r="D51" s="1"/>
      <c r="E51" s="1"/>
      <c r="F51" s="1"/>
      <c r="G51" s="2"/>
    </row>
    <row r="52" spans="1:7" s="6" customFormat="1" ht="12.75">
      <c r="A52" s="1"/>
      <c r="B52" s="1"/>
      <c r="C52" s="1"/>
      <c r="D52" s="1"/>
      <c r="E52" s="1"/>
      <c r="F52" s="1"/>
      <c r="G52" s="2"/>
    </row>
    <row r="53" spans="1:7" s="6" customFormat="1" ht="12.75">
      <c r="A53" s="1"/>
      <c r="B53" s="1"/>
      <c r="C53" s="1"/>
      <c r="D53" s="1"/>
      <c r="E53" s="1"/>
      <c r="F53" s="1"/>
      <c r="G53" s="2"/>
    </row>
    <row r="54" spans="1:7" s="6" customFormat="1" ht="12.75">
      <c r="A54" s="1"/>
      <c r="B54" s="1"/>
      <c r="C54" s="1"/>
      <c r="D54" s="1"/>
      <c r="E54" s="1"/>
      <c r="F54" s="1"/>
      <c r="G54" s="2"/>
    </row>
  </sheetData>
  <sheetProtection/>
  <mergeCells count="7">
    <mergeCell ref="A10:E10"/>
    <mergeCell ref="F1:G1"/>
    <mergeCell ref="F2:G2"/>
    <mergeCell ref="A5:G5"/>
    <mergeCell ref="A6:G6"/>
    <mergeCell ref="A7:G7"/>
    <mergeCell ref="A9:E9"/>
  </mergeCells>
  <printOptions/>
  <pageMargins left="0.5905511811023623" right="0.1968503937007874" top="0.4330708661417323" bottom="0.3937007874015748" header="0.35433070866141736" footer="0.15748031496062992"/>
  <pageSetup fitToHeight="10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.7109375" style="0" customWidth="1"/>
    <col min="2" max="2" width="44.8515625" style="0" customWidth="1"/>
    <col min="3" max="3" width="11.421875" style="0" customWidth="1"/>
  </cols>
  <sheetData>
    <row r="1" spans="1:7" s="93" customFormat="1" ht="15.75">
      <c r="A1" s="91"/>
      <c r="B1" s="91"/>
      <c r="C1" s="109" t="s">
        <v>170</v>
      </c>
      <c r="E1" s="92"/>
      <c r="F1" s="92"/>
      <c r="G1" s="94"/>
    </row>
    <row r="2" spans="1:6" s="93" customFormat="1" ht="43.5" customHeight="1">
      <c r="A2" s="46"/>
      <c r="B2" s="46"/>
      <c r="C2" s="251" t="s">
        <v>1</v>
      </c>
      <c r="D2" s="251"/>
      <c r="E2" s="251"/>
      <c r="F2" s="251"/>
    </row>
    <row r="3" spans="1:6" s="93" customFormat="1" ht="12.75" customHeight="1">
      <c r="A3" s="46"/>
      <c r="B3" s="46"/>
      <c r="C3" s="251" t="s">
        <v>359</v>
      </c>
      <c r="D3" s="251"/>
      <c r="E3" s="251"/>
      <c r="F3" s="251"/>
    </row>
    <row r="7" spans="2:6" ht="63.75" customHeight="1">
      <c r="B7" s="282" t="s">
        <v>467</v>
      </c>
      <c r="C7" s="282"/>
      <c r="D7" s="282"/>
      <c r="E7" s="226"/>
      <c r="F7" s="226"/>
    </row>
    <row r="8" spans="2:6" ht="12.75">
      <c r="B8" s="226"/>
      <c r="C8" s="226"/>
      <c r="D8" s="226"/>
      <c r="E8" s="226"/>
      <c r="F8" s="226"/>
    </row>
    <row r="9" spans="2:6" ht="12.75">
      <c r="B9" s="226"/>
      <c r="C9" s="226"/>
      <c r="D9" s="226"/>
      <c r="E9" s="226"/>
      <c r="F9" s="226"/>
    </row>
    <row r="10" spans="2:6" ht="12.75">
      <c r="B10" s="227"/>
      <c r="C10" s="228" t="s">
        <v>160</v>
      </c>
      <c r="D10" s="226"/>
      <c r="E10" s="226"/>
      <c r="F10" s="226"/>
    </row>
    <row r="11" spans="2:6" ht="69" customHeight="1">
      <c r="B11" s="229" t="s">
        <v>159</v>
      </c>
      <c r="C11" s="230">
        <v>711377.44</v>
      </c>
      <c r="D11" s="231"/>
      <c r="E11" s="226"/>
      <c r="F11" s="226"/>
    </row>
  </sheetData>
  <sheetProtection/>
  <mergeCells count="3">
    <mergeCell ref="C2:F2"/>
    <mergeCell ref="C3:F3"/>
    <mergeCell ref="B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9.421875" style="2" customWidth="1"/>
    <col min="2" max="2" width="9.421875" style="1" customWidth="1"/>
    <col min="3" max="3" width="4.28125" style="1" bestFit="1" customWidth="1"/>
    <col min="4" max="4" width="7.7109375" style="1" customWidth="1"/>
    <col min="5" max="5" width="7.28125" style="11" customWidth="1"/>
    <col min="6" max="6" width="13.140625" style="1" customWidth="1"/>
    <col min="7" max="15" width="18.140625" style="1" customWidth="1"/>
    <col min="16" max="16384" width="9.140625" style="1" customWidth="1"/>
  </cols>
  <sheetData>
    <row r="1" spans="1:6" ht="15" customHeight="1">
      <c r="A1" s="1"/>
      <c r="B1" s="251" t="s">
        <v>61</v>
      </c>
      <c r="C1" s="251"/>
      <c r="D1" s="251"/>
      <c r="E1" s="251"/>
      <c r="F1" s="251"/>
    </row>
    <row r="2" spans="1:6" ht="30.75" customHeight="1">
      <c r="A2" s="1"/>
      <c r="B2" s="251" t="s">
        <v>1</v>
      </c>
      <c r="C2" s="251"/>
      <c r="D2" s="251"/>
      <c r="E2" s="251"/>
      <c r="F2" s="251"/>
    </row>
    <row r="3" spans="1:6" ht="12.75" customHeight="1">
      <c r="A3" s="1"/>
      <c r="B3" s="251" t="s">
        <v>336</v>
      </c>
      <c r="C3" s="251"/>
      <c r="D3" s="251"/>
      <c r="E3" s="251"/>
      <c r="F3" s="251"/>
    </row>
    <row r="4" spans="1:5" ht="12.75">
      <c r="A4" s="1"/>
      <c r="B4" s="3" t="s">
        <v>297</v>
      </c>
      <c r="C4" s="4"/>
      <c r="E4" s="1"/>
    </row>
    <row r="5" spans="1:6" ht="12.75">
      <c r="A5" s="252" t="s">
        <v>60</v>
      </c>
      <c r="B5" s="252"/>
      <c r="C5" s="252"/>
      <c r="D5" s="252"/>
      <c r="E5" s="252"/>
      <c r="F5" s="252"/>
    </row>
    <row r="6" spans="1:6" ht="12.75" customHeight="1">
      <c r="A6" s="252" t="s">
        <v>3</v>
      </c>
      <c r="B6" s="252"/>
      <c r="C6" s="252"/>
      <c r="D6" s="252"/>
      <c r="E6" s="252"/>
      <c r="F6" s="252"/>
    </row>
    <row r="7" spans="1:6" ht="29.25" customHeight="1">
      <c r="A7" s="253" t="s">
        <v>350</v>
      </c>
      <c r="B7" s="252"/>
      <c r="C7" s="252"/>
      <c r="D7" s="252"/>
      <c r="E7" s="252"/>
      <c r="F7" s="252"/>
    </row>
    <row r="8" spans="1:6" ht="13.5" customHeight="1">
      <c r="A8" s="257"/>
      <c r="B8" s="257"/>
      <c r="C8" s="257"/>
      <c r="D8" s="257"/>
      <c r="E8" s="257"/>
      <c r="F8" s="257"/>
    </row>
    <row r="9" spans="1:20" ht="25.5">
      <c r="A9" s="43" t="s">
        <v>59</v>
      </c>
      <c r="B9" s="258" t="s">
        <v>58</v>
      </c>
      <c r="C9" s="259"/>
      <c r="D9" s="42" t="s">
        <v>57</v>
      </c>
      <c r="E9" s="41" t="s">
        <v>56</v>
      </c>
      <c r="F9" s="40" t="s">
        <v>2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s="34" customFormat="1" ht="12.75">
      <c r="A10" s="38">
        <v>1</v>
      </c>
      <c r="B10" s="260">
        <v>2</v>
      </c>
      <c r="C10" s="261"/>
      <c r="D10" s="38">
        <v>3</v>
      </c>
      <c r="E10" s="38">
        <v>4</v>
      </c>
      <c r="F10" s="37">
        <v>5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15" s="34" customFormat="1" ht="18" customHeight="1">
      <c r="A11" s="238" t="s">
        <v>55</v>
      </c>
      <c r="B11" s="239">
        <v>10000000</v>
      </c>
      <c r="C11" s="240"/>
      <c r="D11" s="241"/>
      <c r="E11" s="242"/>
      <c r="F11" s="243">
        <f>F12+F24+F43+F62+F67+F74+F78+F81</f>
        <v>68246852.599</v>
      </c>
      <c r="G11" s="111"/>
      <c r="H11" s="35"/>
      <c r="I11" s="35"/>
      <c r="J11" s="35"/>
      <c r="K11" s="35"/>
      <c r="L11" s="35"/>
      <c r="M11" s="35"/>
      <c r="N11" s="35"/>
      <c r="O11" s="35"/>
    </row>
    <row r="12" spans="1:15" s="34" customFormat="1" ht="19.5" customHeight="1">
      <c r="A12" s="27" t="s">
        <v>54</v>
      </c>
      <c r="B12" s="26">
        <v>10100000</v>
      </c>
      <c r="C12" s="25"/>
      <c r="D12" s="24"/>
      <c r="E12" s="36"/>
      <c r="F12" s="22">
        <f>F13</f>
        <v>9179647.849</v>
      </c>
      <c r="G12" s="35"/>
      <c r="H12" s="35"/>
      <c r="I12" s="35"/>
      <c r="J12" s="35"/>
      <c r="K12" s="35"/>
      <c r="L12" s="35"/>
      <c r="M12" s="35"/>
      <c r="N12" s="35"/>
      <c r="O12" s="35"/>
    </row>
    <row r="13" spans="1:15" s="34" customFormat="1" ht="18" customHeight="1">
      <c r="A13" s="150" t="s">
        <v>53</v>
      </c>
      <c r="B13" s="151">
        <v>10102000</v>
      </c>
      <c r="C13" s="152"/>
      <c r="D13" s="153"/>
      <c r="E13" s="154"/>
      <c r="F13" s="28">
        <f>F14+F17+F20</f>
        <v>9179647.849</v>
      </c>
      <c r="G13" s="35"/>
      <c r="H13" s="35"/>
      <c r="I13" s="35"/>
      <c r="J13" s="35"/>
      <c r="K13" s="35"/>
      <c r="L13" s="35"/>
      <c r="M13" s="35"/>
      <c r="N13" s="35"/>
      <c r="O13" s="35"/>
    </row>
    <row r="14" spans="1:15" s="34" customFormat="1" ht="54" customHeight="1">
      <c r="A14" s="33" t="s">
        <v>472</v>
      </c>
      <c r="B14" s="32">
        <v>10102010</v>
      </c>
      <c r="C14" s="31" t="s">
        <v>9</v>
      </c>
      <c r="D14" s="30" t="s">
        <v>7</v>
      </c>
      <c r="E14" s="29" t="s">
        <v>10</v>
      </c>
      <c r="F14" s="28">
        <f>SUM(F15:F16)</f>
        <v>8941511.239</v>
      </c>
      <c r="G14" s="35"/>
      <c r="H14" s="35"/>
      <c r="I14" s="35"/>
      <c r="J14" s="35"/>
      <c r="K14" s="35"/>
      <c r="L14" s="35"/>
      <c r="M14" s="35"/>
      <c r="N14" s="35"/>
      <c r="O14" s="35"/>
    </row>
    <row r="15" spans="1:15" s="34" customFormat="1" ht="84">
      <c r="A15" s="33" t="s">
        <v>360</v>
      </c>
      <c r="B15" s="32">
        <v>10102010</v>
      </c>
      <c r="C15" s="31" t="s">
        <v>9</v>
      </c>
      <c r="D15" s="31" t="s">
        <v>27</v>
      </c>
      <c r="E15" s="31" t="s">
        <v>10</v>
      </c>
      <c r="F15" s="122">
        <v>8941459.889</v>
      </c>
      <c r="G15" s="35"/>
      <c r="H15" s="35"/>
      <c r="I15" s="35"/>
      <c r="J15" s="35"/>
      <c r="K15" s="35"/>
      <c r="L15" s="35"/>
      <c r="M15" s="35"/>
      <c r="N15" s="35"/>
      <c r="O15" s="35"/>
    </row>
    <row r="16" spans="1:15" s="34" customFormat="1" ht="84">
      <c r="A16" s="33" t="s">
        <v>405</v>
      </c>
      <c r="B16" s="32">
        <v>10102010</v>
      </c>
      <c r="C16" s="31" t="s">
        <v>9</v>
      </c>
      <c r="D16" s="31" t="s">
        <v>29</v>
      </c>
      <c r="E16" s="31" t="s">
        <v>10</v>
      </c>
      <c r="F16" s="122">
        <v>51.35</v>
      </c>
      <c r="G16" s="35"/>
      <c r="H16" s="35"/>
      <c r="I16" s="35"/>
      <c r="J16" s="35"/>
      <c r="K16" s="35"/>
      <c r="L16" s="35"/>
      <c r="M16" s="35"/>
      <c r="N16" s="35"/>
      <c r="O16" s="35"/>
    </row>
    <row r="17" spans="1:15" s="34" customFormat="1" ht="84">
      <c r="A17" s="33" t="s">
        <v>473</v>
      </c>
      <c r="B17" s="32" t="s">
        <v>318</v>
      </c>
      <c r="C17" s="31" t="s">
        <v>9</v>
      </c>
      <c r="D17" s="31" t="s">
        <v>7</v>
      </c>
      <c r="E17" s="31" t="s">
        <v>10</v>
      </c>
      <c r="F17" s="123">
        <f>F18+F19</f>
        <v>2244.1699999999996</v>
      </c>
      <c r="G17" s="35"/>
      <c r="H17" s="35"/>
      <c r="I17" s="35"/>
      <c r="J17" s="35"/>
      <c r="K17" s="35"/>
      <c r="L17" s="35"/>
      <c r="M17" s="35"/>
      <c r="N17" s="35"/>
      <c r="O17" s="35"/>
    </row>
    <row r="18" spans="1:15" s="34" customFormat="1" ht="108">
      <c r="A18" s="33" t="s">
        <v>406</v>
      </c>
      <c r="B18" s="32" t="s">
        <v>318</v>
      </c>
      <c r="C18" s="31" t="s">
        <v>9</v>
      </c>
      <c r="D18" s="31" t="s">
        <v>27</v>
      </c>
      <c r="E18" s="31" t="s">
        <v>10</v>
      </c>
      <c r="F18" s="122">
        <v>2244.2</v>
      </c>
      <c r="G18" s="35"/>
      <c r="H18" s="35"/>
      <c r="I18" s="35"/>
      <c r="J18" s="35"/>
      <c r="K18" s="35"/>
      <c r="L18" s="35"/>
      <c r="M18" s="35"/>
      <c r="N18" s="35"/>
      <c r="O18" s="35"/>
    </row>
    <row r="19" spans="1:15" s="34" customFormat="1" ht="96">
      <c r="A19" s="33" t="s">
        <v>407</v>
      </c>
      <c r="B19" s="32" t="s">
        <v>318</v>
      </c>
      <c r="C19" s="31" t="s">
        <v>9</v>
      </c>
      <c r="D19" s="31" t="s">
        <v>319</v>
      </c>
      <c r="E19" s="31" t="s">
        <v>10</v>
      </c>
      <c r="F19" s="122">
        <v>-0.03</v>
      </c>
      <c r="G19" s="35"/>
      <c r="H19" s="35"/>
      <c r="I19" s="35"/>
      <c r="J19" s="35"/>
      <c r="K19" s="35"/>
      <c r="L19" s="35"/>
      <c r="M19" s="35"/>
      <c r="N19" s="35"/>
      <c r="O19" s="35"/>
    </row>
    <row r="20" spans="1:6" ht="42.75" customHeight="1">
      <c r="A20" s="33" t="s">
        <v>394</v>
      </c>
      <c r="B20" s="32" t="s">
        <v>12</v>
      </c>
      <c r="C20" s="31" t="s">
        <v>9</v>
      </c>
      <c r="D20" s="30" t="s">
        <v>7</v>
      </c>
      <c r="E20" s="29" t="s">
        <v>10</v>
      </c>
      <c r="F20" s="28">
        <f>SUM(F21:F23)</f>
        <v>235892.44</v>
      </c>
    </row>
    <row r="21" spans="1:6" ht="60">
      <c r="A21" s="33" t="s">
        <v>395</v>
      </c>
      <c r="B21" s="32" t="s">
        <v>12</v>
      </c>
      <c r="C21" s="31" t="s">
        <v>9</v>
      </c>
      <c r="D21" s="30" t="s">
        <v>27</v>
      </c>
      <c r="E21" s="29" t="s">
        <v>10</v>
      </c>
      <c r="F21" s="122">
        <v>235762.24</v>
      </c>
    </row>
    <row r="22" spans="1:6" ht="42.75" customHeight="1">
      <c r="A22" s="33" t="s">
        <v>408</v>
      </c>
      <c r="B22" s="32" t="s">
        <v>12</v>
      </c>
      <c r="C22" s="31" t="s">
        <v>9</v>
      </c>
      <c r="D22" s="30" t="s">
        <v>319</v>
      </c>
      <c r="E22" s="29" t="s">
        <v>10</v>
      </c>
      <c r="F22" s="122">
        <v>90.2</v>
      </c>
    </row>
    <row r="23" spans="1:6" ht="66" customHeight="1">
      <c r="A23" s="33" t="s">
        <v>409</v>
      </c>
      <c r="B23" s="32" t="s">
        <v>12</v>
      </c>
      <c r="C23" s="31" t="s">
        <v>9</v>
      </c>
      <c r="D23" s="30" t="s">
        <v>29</v>
      </c>
      <c r="E23" s="29" t="s">
        <v>10</v>
      </c>
      <c r="F23" s="122">
        <v>40</v>
      </c>
    </row>
    <row r="24" spans="1:6" ht="15.75" customHeight="1">
      <c r="A24" s="157" t="s">
        <v>52</v>
      </c>
      <c r="B24" s="158" t="s">
        <v>51</v>
      </c>
      <c r="C24" s="159"/>
      <c r="D24" s="160"/>
      <c r="E24" s="161"/>
      <c r="F24" s="162">
        <f>F25</f>
        <v>793088.51</v>
      </c>
    </row>
    <row r="25" spans="1:6" ht="29.25" customHeight="1">
      <c r="A25" s="33" t="s">
        <v>410</v>
      </c>
      <c r="B25" s="32" t="s">
        <v>50</v>
      </c>
      <c r="C25" s="31" t="s">
        <v>474</v>
      </c>
      <c r="D25" s="30" t="s">
        <v>7</v>
      </c>
      <c r="E25" s="29" t="s">
        <v>10</v>
      </c>
      <c r="F25" s="28">
        <f>F26+F33+F40</f>
        <v>793088.51</v>
      </c>
    </row>
    <row r="26" spans="1:6" ht="29.25" customHeight="1">
      <c r="A26" s="33" t="s">
        <v>411</v>
      </c>
      <c r="B26" s="32" t="s">
        <v>49</v>
      </c>
      <c r="C26" s="31" t="s">
        <v>474</v>
      </c>
      <c r="D26" s="30" t="s">
        <v>7</v>
      </c>
      <c r="E26" s="29" t="s">
        <v>10</v>
      </c>
      <c r="F26" s="28">
        <f>F27+F31</f>
        <v>659831.06</v>
      </c>
    </row>
    <row r="27" spans="1:6" ht="29.25" customHeight="1">
      <c r="A27" s="33" t="s">
        <v>475</v>
      </c>
      <c r="B27" s="32" t="s">
        <v>13</v>
      </c>
      <c r="C27" s="31" t="s">
        <v>9</v>
      </c>
      <c r="D27" s="30" t="s">
        <v>7</v>
      </c>
      <c r="E27" s="29" t="s">
        <v>10</v>
      </c>
      <c r="F27" s="28">
        <f>SUM(F28:F30)</f>
        <v>659880.56</v>
      </c>
    </row>
    <row r="28" spans="1:6" ht="55.5" customHeight="1">
      <c r="A28" s="33" t="s">
        <v>412</v>
      </c>
      <c r="B28" s="32" t="s">
        <v>13</v>
      </c>
      <c r="C28" s="31" t="s">
        <v>9</v>
      </c>
      <c r="D28" s="30" t="s">
        <v>27</v>
      </c>
      <c r="E28" s="29" t="s">
        <v>10</v>
      </c>
      <c r="F28" s="122">
        <v>658914.39</v>
      </c>
    </row>
    <row r="29" spans="1:6" ht="42" customHeight="1">
      <c r="A29" s="33" t="s">
        <v>369</v>
      </c>
      <c r="B29" s="32" t="s">
        <v>13</v>
      </c>
      <c r="C29" s="31" t="s">
        <v>9</v>
      </c>
      <c r="D29" s="30" t="s">
        <v>319</v>
      </c>
      <c r="E29" s="29" t="s">
        <v>10</v>
      </c>
      <c r="F29" s="122">
        <v>-4258.83</v>
      </c>
    </row>
    <row r="30" spans="1:6" ht="54" customHeight="1">
      <c r="A30" s="33" t="s">
        <v>413</v>
      </c>
      <c r="B30" s="32" t="s">
        <v>13</v>
      </c>
      <c r="C30" s="31" t="s">
        <v>9</v>
      </c>
      <c r="D30" s="30" t="s">
        <v>29</v>
      </c>
      <c r="E30" s="29" t="s">
        <v>10</v>
      </c>
      <c r="F30" s="122">
        <v>5225</v>
      </c>
    </row>
    <row r="31" spans="1:6" ht="41.25" customHeight="1">
      <c r="A31" s="33" t="s">
        <v>476</v>
      </c>
      <c r="B31" s="32" t="s">
        <v>14</v>
      </c>
      <c r="C31" s="31" t="s">
        <v>9</v>
      </c>
      <c r="D31" s="30" t="s">
        <v>7</v>
      </c>
      <c r="E31" s="29" t="s">
        <v>10</v>
      </c>
      <c r="F31" s="28">
        <f>F32</f>
        <v>-49.5</v>
      </c>
    </row>
    <row r="32" spans="1:6" ht="63.75" customHeight="1">
      <c r="A32" s="33" t="s">
        <v>414</v>
      </c>
      <c r="B32" s="32" t="s">
        <v>14</v>
      </c>
      <c r="C32" s="31" t="s">
        <v>9</v>
      </c>
      <c r="D32" s="30" t="s">
        <v>29</v>
      </c>
      <c r="E32" s="29" t="s">
        <v>10</v>
      </c>
      <c r="F32" s="122">
        <v>-49.5</v>
      </c>
    </row>
    <row r="33" spans="1:6" ht="43.5" customHeight="1">
      <c r="A33" s="33" t="s">
        <v>415</v>
      </c>
      <c r="B33" s="32" t="s">
        <v>48</v>
      </c>
      <c r="C33" s="31" t="s">
        <v>9</v>
      </c>
      <c r="D33" s="30" t="s">
        <v>7</v>
      </c>
      <c r="E33" s="29" t="s">
        <v>10</v>
      </c>
      <c r="F33" s="28">
        <f>F34+F38</f>
        <v>-5827.11</v>
      </c>
    </row>
    <row r="34" spans="1:6" ht="43.5" customHeight="1">
      <c r="A34" s="33" t="s">
        <v>415</v>
      </c>
      <c r="B34" s="32" t="s">
        <v>15</v>
      </c>
      <c r="C34" s="31" t="s">
        <v>9</v>
      </c>
      <c r="D34" s="30" t="s">
        <v>7</v>
      </c>
      <c r="E34" s="29" t="s">
        <v>10</v>
      </c>
      <c r="F34" s="28">
        <f>SUM(F35:F37)</f>
        <v>-5476.15</v>
      </c>
    </row>
    <row r="35" spans="1:6" ht="57" customHeight="1">
      <c r="A35" s="33" t="s">
        <v>416</v>
      </c>
      <c r="B35" s="32" t="s">
        <v>15</v>
      </c>
      <c r="C35" s="31" t="s">
        <v>9</v>
      </c>
      <c r="D35" s="30" t="s">
        <v>27</v>
      </c>
      <c r="E35" s="29" t="s">
        <v>10</v>
      </c>
      <c r="F35" s="122">
        <v>-7701.65</v>
      </c>
    </row>
    <row r="36" spans="1:6" ht="45" customHeight="1">
      <c r="A36" s="33" t="s">
        <v>417</v>
      </c>
      <c r="B36" s="32" t="s">
        <v>15</v>
      </c>
      <c r="C36" s="31" t="s">
        <v>9</v>
      </c>
      <c r="D36" s="30" t="s">
        <v>319</v>
      </c>
      <c r="E36" s="29" t="s">
        <v>10</v>
      </c>
      <c r="F36" s="122">
        <v>575.5</v>
      </c>
    </row>
    <row r="37" spans="1:6" ht="60">
      <c r="A37" s="33" t="s">
        <v>418</v>
      </c>
      <c r="B37" s="32" t="s">
        <v>15</v>
      </c>
      <c r="C37" s="31" t="s">
        <v>9</v>
      </c>
      <c r="D37" s="30" t="s">
        <v>29</v>
      </c>
      <c r="E37" s="29" t="s">
        <v>10</v>
      </c>
      <c r="F37" s="122">
        <v>1650</v>
      </c>
    </row>
    <row r="38" spans="1:6" ht="36">
      <c r="A38" s="33" t="s">
        <v>477</v>
      </c>
      <c r="B38" s="32" t="s">
        <v>320</v>
      </c>
      <c r="C38" s="31" t="s">
        <v>9</v>
      </c>
      <c r="D38" s="30" t="s">
        <v>7</v>
      </c>
      <c r="E38" s="29" t="s">
        <v>10</v>
      </c>
      <c r="F38" s="123">
        <f>F39</f>
        <v>-350.96</v>
      </c>
    </row>
    <row r="39" spans="1:6" ht="69" customHeight="1">
      <c r="A39" s="33" t="s">
        <v>396</v>
      </c>
      <c r="B39" s="32" t="s">
        <v>320</v>
      </c>
      <c r="C39" s="31" t="s">
        <v>9</v>
      </c>
      <c r="D39" s="30" t="s">
        <v>27</v>
      </c>
      <c r="E39" s="29" t="s">
        <v>10</v>
      </c>
      <c r="F39" s="122">
        <v>-350.96</v>
      </c>
    </row>
    <row r="40" spans="1:6" ht="28.5" customHeight="1">
      <c r="A40" s="33" t="s">
        <v>419</v>
      </c>
      <c r="B40" s="32" t="s">
        <v>161</v>
      </c>
      <c r="C40" s="31" t="s">
        <v>9</v>
      </c>
      <c r="D40" s="30" t="s">
        <v>7</v>
      </c>
      <c r="E40" s="29" t="s">
        <v>10</v>
      </c>
      <c r="F40" s="28">
        <f>SUM(F41:F42)</f>
        <v>139084.56</v>
      </c>
    </row>
    <row r="41" spans="1:6" ht="48">
      <c r="A41" s="33" t="s">
        <v>376</v>
      </c>
      <c r="B41" s="32" t="s">
        <v>161</v>
      </c>
      <c r="C41" s="31" t="s">
        <v>9</v>
      </c>
      <c r="D41" s="30" t="s">
        <v>27</v>
      </c>
      <c r="E41" s="29" t="s">
        <v>10</v>
      </c>
      <c r="F41" s="122">
        <v>139030.1</v>
      </c>
    </row>
    <row r="42" spans="1:6" ht="31.5" customHeight="1">
      <c r="A42" s="33" t="s">
        <v>420</v>
      </c>
      <c r="B42" s="32" t="s">
        <v>161</v>
      </c>
      <c r="C42" s="31" t="s">
        <v>9</v>
      </c>
      <c r="D42" s="30" t="s">
        <v>319</v>
      </c>
      <c r="E42" s="29" t="s">
        <v>10</v>
      </c>
      <c r="F42" s="122">
        <v>54.46</v>
      </c>
    </row>
    <row r="43" spans="1:6" ht="18.75" customHeight="1">
      <c r="A43" s="157" t="s">
        <v>47</v>
      </c>
      <c r="B43" s="158" t="s">
        <v>46</v>
      </c>
      <c r="C43" s="159"/>
      <c r="D43" s="160"/>
      <c r="E43" s="161"/>
      <c r="F43" s="162">
        <f>F44+F49</f>
        <v>57189480.510000005</v>
      </c>
    </row>
    <row r="44" spans="1:6" ht="12.75">
      <c r="A44" s="33" t="s">
        <v>45</v>
      </c>
      <c r="B44" s="32" t="s">
        <v>44</v>
      </c>
      <c r="C44" s="31" t="s">
        <v>474</v>
      </c>
      <c r="D44" s="30" t="s">
        <v>7</v>
      </c>
      <c r="E44" s="29" t="s">
        <v>10</v>
      </c>
      <c r="F44" s="28">
        <f>F45</f>
        <v>1287623.8299999998</v>
      </c>
    </row>
    <row r="45" spans="1:6" ht="36">
      <c r="A45" s="33" t="s">
        <v>478</v>
      </c>
      <c r="B45" s="32" t="s">
        <v>16</v>
      </c>
      <c r="C45" s="31" t="s">
        <v>17</v>
      </c>
      <c r="D45" s="30" t="s">
        <v>7</v>
      </c>
      <c r="E45" s="29" t="s">
        <v>10</v>
      </c>
      <c r="F45" s="28">
        <f>SUM(F46:F48)</f>
        <v>1287623.8299999998</v>
      </c>
    </row>
    <row r="46" spans="1:6" ht="63" customHeight="1">
      <c r="A46" s="33" t="s">
        <v>378</v>
      </c>
      <c r="B46" s="32" t="s">
        <v>16</v>
      </c>
      <c r="C46" s="31" t="s">
        <v>17</v>
      </c>
      <c r="D46" s="30" t="s">
        <v>27</v>
      </c>
      <c r="E46" s="29" t="s">
        <v>10</v>
      </c>
      <c r="F46" s="122">
        <v>1263139.46</v>
      </c>
    </row>
    <row r="47" spans="1:6" ht="42" customHeight="1">
      <c r="A47" s="33" t="s">
        <v>421</v>
      </c>
      <c r="B47" s="32" t="s">
        <v>16</v>
      </c>
      <c r="C47" s="31" t="s">
        <v>17</v>
      </c>
      <c r="D47" s="30" t="s">
        <v>319</v>
      </c>
      <c r="E47" s="29" t="s">
        <v>10</v>
      </c>
      <c r="F47" s="122">
        <v>24295.97</v>
      </c>
    </row>
    <row r="48" spans="1:6" ht="39.75" customHeight="1">
      <c r="A48" s="33" t="s">
        <v>397</v>
      </c>
      <c r="B48" s="32" t="s">
        <v>16</v>
      </c>
      <c r="C48" s="31" t="s">
        <v>17</v>
      </c>
      <c r="D48" s="30" t="s">
        <v>30</v>
      </c>
      <c r="E48" s="29" t="s">
        <v>10</v>
      </c>
      <c r="F48" s="122">
        <v>188.4</v>
      </c>
    </row>
    <row r="49" spans="1:6" ht="15" customHeight="1">
      <c r="A49" s="33" t="s">
        <v>422</v>
      </c>
      <c r="B49" s="32" t="s">
        <v>43</v>
      </c>
      <c r="C49" s="31" t="s">
        <v>474</v>
      </c>
      <c r="D49" s="30" t="s">
        <v>7</v>
      </c>
      <c r="E49" s="29" t="s">
        <v>10</v>
      </c>
      <c r="F49" s="28">
        <f>F50+F56</f>
        <v>55901856.68000001</v>
      </c>
    </row>
    <row r="50" spans="1:6" ht="12.75">
      <c r="A50" s="33" t="s">
        <v>423</v>
      </c>
      <c r="B50" s="32" t="s">
        <v>337</v>
      </c>
      <c r="C50" s="31" t="s">
        <v>474</v>
      </c>
      <c r="D50" s="30" t="s">
        <v>7</v>
      </c>
      <c r="E50" s="29" t="s">
        <v>10</v>
      </c>
      <c r="F50" s="28">
        <f>F51</f>
        <v>38537996.120000005</v>
      </c>
    </row>
    <row r="51" spans="1:6" ht="27.75" customHeight="1">
      <c r="A51" s="33" t="s">
        <v>479</v>
      </c>
      <c r="B51" s="32" t="s">
        <v>321</v>
      </c>
      <c r="C51" s="31" t="s">
        <v>10</v>
      </c>
      <c r="D51" s="30" t="s">
        <v>7</v>
      </c>
      <c r="E51" s="29" t="s">
        <v>10</v>
      </c>
      <c r="F51" s="28">
        <f>SUM(F52:F55)</f>
        <v>38537996.120000005</v>
      </c>
    </row>
    <row r="52" spans="1:6" ht="54.75" customHeight="1">
      <c r="A52" s="33" t="s">
        <v>424</v>
      </c>
      <c r="B52" s="32" t="s">
        <v>321</v>
      </c>
      <c r="C52" s="31" t="s">
        <v>17</v>
      </c>
      <c r="D52" s="30" t="s">
        <v>27</v>
      </c>
      <c r="E52" s="29" t="s">
        <v>10</v>
      </c>
      <c r="F52" s="122">
        <v>38092042.59</v>
      </c>
    </row>
    <row r="53" spans="1:6" ht="44.25" customHeight="1">
      <c r="A53" s="33" t="s">
        <v>425</v>
      </c>
      <c r="B53" s="32" t="s">
        <v>321</v>
      </c>
      <c r="C53" s="31" t="s">
        <v>17</v>
      </c>
      <c r="D53" s="30" t="s">
        <v>319</v>
      </c>
      <c r="E53" s="29" t="s">
        <v>10</v>
      </c>
      <c r="F53" s="122">
        <v>375273.13</v>
      </c>
    </row>
    <row r="54" spans="1:6" ht="55.5" customHeight="1">
      <c r="A54" s="33" t="s">
        <v>426</v>
      </c>
      <c r="B54" s="32" t="s">
        <v>321</v>
      </c>
      <c r="C54" s="31" t="s">
        <v>17</v>
      </c>
      <c r="D54" s="30" t="s">
        <v>29</v>
      </c>
      <c r="E54" s="29" t="s">
        <v>10</v>
      </c>
      <c r="F54" s="122">
        <v>69409.16</v>
      </c>
    </row>
    <row r="55" spans="1:6" ht="30.75" customHeight="1">
      <c r="A55" s="33" t="s">
        <v>398</v>
      </c>
      <c r="B55" s="32" t="s">
        <v>321</v>
      </c>
      <c r="C55" s="31" t="s">
        <v>17</v>
      </c>
      <c r="D55" s="30" t="s">
        <v>30</v>
      </c>
      <c r="E55" s="29" t="s">
        <v>10</v>
      </c>
      <c r="F55" s="122">
        <v>1271.24</v>
      </c>
    </row>
    <row r="56" spans="1:6" ht="12.75">
      <c r="A56" s="33" t="s">
        <v>427</v>
      </c>
      <c r="B56" s="32" t="s">
        <v>338</v>
      </c>
      <c r="C56" s="31" t="s">
        <v>474</v>
      </c>
      <c r="D56" s="30" t="s">
        <v>7</v>
      </c>
      <c r="E56" s="29" t="s">
        <v>10</v>
      </c>
      <c r="F56" s="28">
        <f>F57</f>
        <v>17363860.56</v>
      </c>
    </row>
    <row r="57" spans="1:6" ht="29.25" customHeight="1">
      <c r="A57" s="33" t="s">
        <v>428</v>
      </c>
      <c r="B57" s="32" t="s">
        <v>322</v>
      </c>
      <c r="C57" s="31" t="s">
        <v>474</v>
      </c>
      <c r="D57" s="30" t="s">
        <v>7</v>
      </c>
      <c r="E57" s="29" t="s">
        <v>10</v>
      </c>
      <c r="F57" s="28">
        <f>SUM(F58:F61)</f>
        <v>17363860.56</v>
      </c>
    </row>
    <row r="58" spans="1:6" ht="53.25" customHeight="1">
      <c r="A58" s="33" t="s">
        <v>385</v>
      </c>
      <c r="B58" s="32" t="s">
        <v>322</v>
      </c>
      <c r="C58" s="31" t="s">
        <v>17</v>
      </c>
      <c r="D58" s="30" t="s">
        <v>27</v>
      </c>
      <c r="E58" s="29" t="s">
        <v>10</v>
      </c>
      <c r="F58" s="122">
        <v>17288609.06</v>
      </c>
    </row>
    <row r="59" spans="1:6" ht="42" customHeight="1">
      <c r="A59" s="33" t="s">
        <v>399</v>
      </c>
      <c r="B59" s="32" t="s">
        <v>322</v>
      </c>
      <c r="C59" s="31" t="s">
        <v>17</v>
      </c>
      <c r="D59" s="30" t="s">
        <v>319</v>
      </c>
      <c r="E59" s="29" t="s">
        <v>10</v>
      </c>
      <c r="F59" s="122">
        <v>75913.16</v>
      </c>
    </row>
    <row r="60" spans="1:6" ht="56.25" customHeight="1">
      <c r="A60" s="33" t="s">
        <v>429</v>
      </c>
      <c r="B60" s="32" t="s">
        <v>322</v>
      </c>
      <c r="C60" s="31" t="s">
        <v>17</v>
      </c>
      <c r="D60" s="30" t="s">
        <v>29</v>
      </c>
      <c r="E60" s="29" t="s">
        <v>10</v>
      </c>
      <c r="F60" s="122">
        <v>-1000</v>
      </c>
    </row>
    <row r="61" spans="1:6" ht="36">
      <c r="A61" s="33" t="s">
        <v>430</v>
      </c>
      <c r="B61" s="32" t="s">
        <v>322</v>
      </c>
      <c r="C61" s="31" t="s">
        <v>17</v>
      </c>
      <c r="D61" s="30" t="s">
        <v>30</v>
      </c>
      <c r="E61" s="29" t="s">
        <v>10</v>
      </c>
      <c r="F61" s="122">
        <v>338.34</v>
      </c>
    </row>
    <row r="62" spans="1:6" ht="24" customHeight="1">
      <c r="A62" s="157" t="s">
        <v>345</v>
      </c>
      <c r="B62" s="158" t="s">
        <v>344</v>
      </c>
      <c r="C62" s="159" t="s">
        <v>474</v>
      </c>
      <c r="D62" s="160" t="s">
        <v>7</v>
      </c>
      <c r="E62" s="244" t="s">
        <v>480</v>
      </c>
      <c r="F62" s="232">
        <f>F63</f>
        <v>-0.34</v>
      </c>
    </row>
    <row r="63" spans="1:6" ht="12.75">
      <c r="A63" s="144" t="s">
        <v>431</v>
      </c>
      <c r="B63" s="145" t="s">
        <v>400</v>
      </c>
      <c r="C63" s="146" t="s">
        <v>474</v>
      </c>
      <c r="D63" s="147" t="s">
        <v>7</v>
      </c>
      <c r="E63" s="155" t="s">
        <v>10</v>
      </c>
      <c r="F63" s="156">
        <f>F64</f>
        <v>-0.34</v>
      </c>
    </row>
    <row r="64" spans="1:6" ht="24">
      <c r="A64" s="144" t="s">
        <v>481</v>
      </c>
      <c r="B64" s="145" t="s">
        <v>469</v>
      </c>
      <c r="C64" s="146" t="s">
        <v>474</v>
      </c>
      <c r="D64" s="147" t="s">
        <v>7</v>
      </c>
      <c r="E64" s="155" t="s">
        <v>10</v>
      </c>
      <c r="F64" s="156">
        <f>F65</f>
        <v>-0.34</v>
      </c>
    </row>
    <row r="65" spans="1:6" ht="24">
      <c r="A65" s="144" t="s">
        <v>482</v>
      </c>
      <c r="B65" s="145" t="s">
        <v>323</v>
      </c>
      <c r="C65" s="146" t="s">
        <v>17</v>
      </c>
      <c r="D65" s="147" t="s">
        <v>7</v>
      </c>
      <c r="E65" s="155" t="s">
        <v>10</v>
      </c>
      <c r="F65" s="156">
        <f>F66</f>
        <v>-0.34</v>
      </c>
    </row>
    <row r="66" spans="1:6" ht="51" customHeight="1">
      <c r="A66" s="144" t="s">
        <v>432</v>
      </c>
      <c r="B66" s="145" t="s">
        <v>323</v>
      </c>
      <c r="C66" s="146" t="s">
        <v>17</v>
      </c>
      <c r="D66" s="147" t="s">
        <v>319</v>
      </c>
      <c r="E66" s="148" t="s">
        <v>10</v>
      </c>
      <c r="F66" s="149">
        <v>-0.34</v>
      </c>
    </row>
    <row r="67" spans="1:6" ht="30" customHeight="1">
      <c r="A67" s="157" t="s">
        <v>42</v>
      </c>
      <c r="B67" s="158" t="s">
        <v>41</v>
      </c>
      <c r="C67" s="159" t="s">
        <v>474</v>
      </c>
      <c r="D67" s="160" t="s">
        <v>7</v>
      </c>
      <c r="E67" s="161" t="s">
        <v>480</v>
      </c>
      <c r="F67" s="162">
        <f>F68+F71</f>
        <v>340433.48</v>
      </c>
    </row>
    <row r="68" spans="1:6" ht="66.75" customHeight="1">
      <c r="A68" s="33" t="s">
        <v>433</v>
      </c>
      <c r="B68" s="32" t="s">
        <v>40</v>
      </c>
      <c r="C68" s="31" t="s">
        <v>474</v>
      </c>
      <c r="D68" s="30" t="s">
        <v>7</v>
      </c>
      <c r="E68" s="29" t="s">
        <v>18</v>
      </c>
      <c r="F68" s="28">
        <f>F69</f>
        <v>207384.98</v>
      </c>
    </row>
    <row r="69" spans="1:6" ht="65.25" customHeight="1">
      <c r="A69" s="33" t="s">
        <v>434</v>
      </c>
      <c r="B69" s="32" t="s">
        <v>39</v>
      </c>
      <c r="C69" s="31" t="s">
        <v>474</v>
      </c>
      <c r="D69" s="30" t="s">
        <v>7</v>
      </c>
      <c r="E69" s="29" t="s">
        <v>18</v>
      </c>
      <c r="F69" s="28">
        <f>F70</f>
        <v>207384.98</v>
      </c>
    </row>
    <row r="70" spans="1:6" ht="53.25" customHeight="1">
      <c r="A70" s="33" t="s">
        <v>483</v>
      </c>
      <c r="B70" s="32" t="s">
        <v>20</v>
      </c>
      <c r="C70" s="31" t="s">
        <v>17</v>
      </c>
      <c r="D70" s="30" t="s">
        <v>7</v>
      </c>
      <c r="E70" s="29" t="s">
        <v>18</v>
      </c>
      <c r="F70" s="122">
        <v>207384.98</v>
      </c>
    </row>
    <row r="71" spans="1:6" ht="53.25" customHeight="1">
      <c r="A71" s="33" t="s">
        <v>484</v>
      </c>
      <c r="B71" s="32" t="s">
        <v>485</v>
      </c>
      <c r="C71" s="31" t="s">
        <v>474</v>
      </c>
      <c r="D71" s="30" t="s">
        <v>7</v>
      </c>
      <c r="E71" s="29" t="s">
        <v>18</v>
      </c>
      <c r="F71" s="123">
        <f>F72</f>
        <v>133048.5</v>
      </c>
    </row>
    <row r="72" spans="1:6" ht="60">
      <c r="A72" s="33" t="s">
        <v>470</v>
      </c>
      <c r="B72" s="32" t="s">
        <v>471</v>
      </c>
      <c r="C72" s="31" t="s">
        <v>474</v>
      </c>
      <c r="D72" s="30" t="s">
        <v>7</v>
      </c>
      <c r="E72" s="29" t="s">
        <v>18</v>
      </c>
      <c r="F72" s="123">
        <f>F73</f>
        <v>133048.5</v>
      </c>
    </row>
    <row r="73" spans="1:6" ht="66" customHeight="1">
      <c r="A73" s="33" t="s">
        <v>391</v>
      </c>
      <c r="B73" s="32" t="s">
        <v>324</v>
      </c>
      <c r="C73" s="31" t="s">
        <v>17</v>
      </c>
      <c r="D73" s="30" t="s">
        <v>7</v>
      </c>
      <c r="E73" s="29" t="s">
        <v>18</v>
      </c>
      <c r="F73" s="122">
        <v>133048.5</v>
      </c>
    </row>
    <row r="74" spans="1:6" ht="27.75" customHeight="1">
      <c r="A74" s="157" t="s">
        <v>339</v>
      </c>
      <c r="B74" s="158" t="s">
        <v>340</v>
      </c>
      <c r="C74" s="159" t="s">
        <v>474</v>
      </c>
      <c r="D74" s="160" t="s">
        <v>7</v>
      </c>
      <c r="E74" s="161" t="s">
        <v>480</v>
      </c>
      <c r="F74" s="232">
        <f>F75</f>
        <v>84202.59</v>
      </c>
    </row>
    <row r="75" spans="1:6" ht="12.75">
      <c r="A75" s="33" t="s">
        <v>435</v>
      </c>
      <c r="B75" s="32" t="s">
        <v>341</v>
      </c>
      <c r="C75" s="31" t="s">
        <v>474</v>
      </c>
      <c r="D75" s="30" t="s">
        <v>7</v>
      </c>
      <c r="E75" s="29" t="s">
        <v>326</v>
      </c>
      <c r="F75" s="143">
        <f>F76</f>
        <v>84202.59</v>
      </c>
    </row>
    <row r="76" spans="1:6" ht="21.75" customHeight="1">
      <c r="A76" s="33" t="s">
        <v>486</v>
      </c>
      <c r="B76" s="32" t="s">
        <v>401</v>
      </c>
      <c r="C76" s="31" t="s">
        <v>474</v>
      </c>
      <c r="D76" s="30" t="s">
        <v>7</v>
      </c>
      <c r="E76" s="29" t="s">
        <v>326</v>
      </c>
      <c r="F76" s="143">
        <f>F77</f>
        <v>84202.59</v>
      </c>
    </row>
    <row r="77" spans="1:6" ht="22.5" customHeight="1">
      <c r="A77" s="33" t="s">
        <v>487</v>
      </c>
      <c r="B77" s="32" t="s">
        <v>325</v>
      </c>
      <c r="C77" s="31" t="s">
        <v>17</v>
      </c>
      <c r="D77" s="30" t="s">
        <v>7</v>
      </c>
      <c r="E77" s="29" t="s">
        <v>326</v>
      </c>
      <c r="F77" s="122">
        <v>84202.59</v>
      </c>
    </row>
    <row r="78" spans="1:6" ht="22.5" customHeight="1">
      <c r="A78" s="157" t="s">
        <v>175</v>
      </c>
      <c r="B78" s="158" t="s">
        <v>174</v>
      </c>
      <c r="C78" s="159" t="s">
        <v>474</v>
      </c>
      <c r="D78" s="160" t="s">
        <v>7</v>
      </c>
      <c r="E78" s="161" t="s">
        <v>480</v>
      </c>
      <c r="F78" s="232">
        <f>F79</f>
        <v>40000</v>
      </c>
    </row>
    <row r="79" spans="1:6" ht="36">
      <c r="A79" s="144" t="s">
        <v>488</v>
      </c>
      <c r="B79" s="145" t="s">
        <v>402</v>
      </c>
      <c r="C79" s="146" t="s">
        <v>342</v>
      </c>
      <c r="D79" s="147" t="s">
        <v>7</v>
      </c>
      <c r="E79" s="148" t="s">
        <v>480</v>
      </c>
      <c r="F79" s="156">
        <f>F80</f>
        <v>40000</v>
      </c>
    </row>
    <row r="80" spans="1:6" ht="39.75" customHeight="1">
      <c r="A80" s="144" t="s">
        <v>489</v>
      </c>
      <c r="B80" s="145" t="s">
        <v>329</v>
      </c>
      <c r="C80" s="146" t="s">
        <v>342</v>
      </c>
      <c r="D80" s="147" t="s">
        <v>7</v>
      </c>
      <c r="E80" s="148" t="s">
        <v>173</v>
      </c>
      <c r="F80" s="149">
        <v>40000</v>
      </c>
    </row>
    <row r="81" spans="1:6" ht="18.75" customHeight="1">
      <c r="A81" s="157" t="s">
        <v>38</v>
      </c>
      <c r="B81" s="158" t="s">
        <v>37</v>
      </c>
      <c r="C81" s="159" t="s">
        <v>474</v>
      </c>
      <c r="D81" s="160" t="s">
        <v>7</v>
      </c>
      <c r="E81" s="161" t="s">
        <v>480</v>
      </c>
      <c r="F81" s="162">
        <f>F82</f>
        <v>620000</v>
      </c>
    </row>
    <row r="82" spans="1:6" ht="18.75" customHeight="1">
      <c r="A82" s="33" t="s">
        <v>436</v>
      </c>
      <c r="B82" s="32" t="s">
        <v>36</v>
      </c>
      <c r="C82" s="31" t="s">
        <v>474</v>
      </c>
      <c r="D82" s="30" t="s">
        <v>7</v>
      </c>
      <c r="E82" s="29" t="s">
        <v>21</v>
      </c>
      <c r="F82" s="28">
        <f>F83</f>
        <v>620000</v>
      </c>
    </row>
    <row r="83" spans="1:6" ht="18.75" customHeight="1">
      <c r="A83" s="33" t="s">
        <v>403</v>
      </c>
      <c r="B83" s="32" t="s">
        <v>22</v>
      </c>
      <c r="C83" s="31" t="s">
        <v>17</v>
      </c>
      <c r="D83" s="30" t="s">
        <v>7</v>
      </c>
      <c r="E83" s="29" t="s">
        <v>21</v>
      </c>
      <c r="F83" s="122">
        <v>620000</v>
      </c>
    </row>
    <row r="84" spans="1:6" ht="18" customHeight="1">
      <c r="A84" s="157" t="s">
        <v>35</v>
      </c>
      <c r="B84" s="158" t="s">
        <v>34</v>
      </c>
      <c r="C84" s="159" t="s">
        <v>474</v>
      </c>
      <c r="D84" s="160" t="s">
        <v>7</v>
      </c>
      <c r="E84" s="161" t="s">
        <v>480</v>
      </c>
      <c r="F84" s="162">
        <f>F85</f>
        <v>6754090.550000001</v>
      </c>
    </row>
    <row r="85" spans="1:6" ht="33" customHeight="1">
      <c r="A85" s="233" t="s">
        <v>497</v>
      </c>
      <c r="B85" s="234" t="s">
        <v>33</v>
      </c>
      <c r="C85" s="235" t="s">
        <v>474</v>
      </c>
      <c r="D85" s="236" t="s">
        <v>7</v>
      </c>
      <c r="E85" s="237" t="s">
        <v>480</v>
      </c>
      <c r="F85" s="22">
        <f>F86+F89+F92</f>
        <v>6754090.550000001</v>
      </c>
    </row>
    <row r="86" spans="1:6" ht="33" customHeight="1">
      <c r="A86" s="33" t="s">
        <v>490</v>
      </c>
      <c r="B86" s="32" t="s">
        <v>343</v>
      </c>
      <c r="C86" s="31" t="s">
        <v>474</v>
      </c>
      <c r="D86" s="30" t="s">
        <v>7</v>
      </c>
      <c r="E86" s="29" t="s">
        <v>23</v>
      </c>
      <c r="F86" s="28">
        <f>F87</f>
        <v>5786503.12</v>
      </c>
    </row>
    <row r="87" spans="1:6" ht="12.75">
      <c r="A87" s="33" t="s">
        <v>491</v>
      </c>
      <c r="B87" s="32" t="s">
        <v>330</v>
      </c>
      <c r="C87" s="31" t="s">
        <v>17</v>
      </c>
      <c r="D87" s="30" t="s">
        <v>7</v>
      </c>
      <c r="E87" s="29" t="s">
        <v>23</v>
      </c>
      <c r="F87" s="28">
        <f>F88</f>
        <v>5786503.12</v>
      </c>
    </row>
    <row r="88" spans="1:6" ht="38.25" customHeight="1">
      <c r="A88" s="33" t="s">
        <v>437</v>
      </c>
      <c r="B88" s="32" t="s">
        <v>330</v>
      </c>
      <c r="C88" s="31" t="s">
        <v>17</v>
      </c>
      <c r="D88" s="30" t="s">
        <v>331</v>
      </c>
      <c r="E88" s="29" t="s">
        <v>23</v>
      </c>
      <c r="F88" s="122">
        <v>5786503.12</v>
      </c>
    </row>
    <row r="89" spans="1:6" ht="27.75" customHeight="1">
      <c r="A89" s="33" t="s">
        <v>492</v>
      </c>
      <c r="B89" s="32" t="s">
        <v>32</v>
      </c>
      <c r="C89" s="31" t="s">
        <v>474</v>
      </c>
      <c r="D89" s="30" t="s">
        <v>7</v>
      </c>
      <c r="E89" s="29" t="s">
        <v>23</v>
      </c>
      <c r="F89" s="28">
        <f>F90</f>
        <v>256209.99</v>
      </c>
    </row>
    <row r="90" spans="1:6" ht="24">
      <c r="A90" s="33" t="s">
        <v>438</v>
      </c>
      <c r="B90" s="32" t="s">
        <v>24</v>
      </c>
      <c r="C90" s="31" t="s">
        <v>474</v>
      </c>
      <c r="D90" s="30" t="s">
        <v>7</v>
      </c>
      <c r="E90" s="29" t="s">
        <v>23</v>
      </c>
      <c r="F90" s="28">
        <f>F91</f>
        <v>256209.99</v>
      </c>
    </row>
    <row r="91" spans="1:6" ht="36">
      <c r="A91" s="33" t="s">
        <v>404</v>
      </c>
      <c r="B91" s="32" t="s">
        <v>24</v>
      </c>
      <c r="C91" s="31" t="s">
        <v>17</v>
      </c>
      <c r="D91" s="30" t="s">
        <v>7</v>
      </c>
      <c r="E91" s="29" t="s">
        <v>23</v>
      </c>
      <c r="F91" s="122">
        <v>256209.99</v>
      </c>
    </row>
    <row r="92" spans="1:6" ht="12.75">
      <c r="A92" s="33" t="s">
        <v>493</v>
      </c>
      <c r="B92" s="32" t="s">
        <v>176</v>
      </c>
      <c r="C92" s="31" t="s">
        <v>474</v>
      </c>
      <c r="D92" s="30" t="s">
        <v>7</v>
      </c>
      <c r="E92" s="29" t="s">
        <v>23</v>
      </c>
      <c r="F92" s="28">
        <f>F93</f>
        <v>711377.44</v>
      </c>
    </row>
    <row r="93" spans="1:6" ht="36">
      <c r="A93" s="33" t="s">
        <v>495</v>
      </c>
      <c r="B93" s="32" t="s">
        <v>494</v>
      </c>
      <c r="C93" s="31" t="s">
        <v>474</v>
      </c>
      <c r="D93" s="30" t="s">
        <v>7</v>
      </c>
      <c r="E93" s="29" t="s">
        <v>23</v>
      </c>
      <c r="F93" s="28">
        <f>F94</f>
        <v>711377.44</v>
      </c>
    </row>
    <row r="94" spans="1:6" ht="48">
      <c r="A94" s="33" t="s">
        <v>496</v>
      </c>
      <c r="B94" s="32" t="s">
        <v>334</v>
      </c>
      <c r="C94" s="31" t="s">
        <v>17</v>
      </c>
      <c r="D94" s="30" t="s">
        <v>7</v>
      </c>
      <c r="E94" s="29" t="s">
        <v>23</v>
      </c>
      <c r="F94" s="28">
        <f>F95+F96</f>
        <v>711377.44</v>
      </c>
    </row>
    <row r="95" spans="1:6" ht="64.5" customHeight="1">
      <c r="A95" s="33" t="s">
        <v>439</v>
      </c>
      <c r="B95" s="32" t="s">
        <v>334</v>
      </c>
      <c r="C95" s="31" t="s">
        <v>17</v>
      </c>
      <c r="D95" s="30" t="s">
        <v>332</v>
      </c>
      <c r="E95" s="29" t="s">
        <v>23</v>
      </c>
      <c r="F95" s="122">
        <v>211377.44</v>
      </c>
    </row>
    <row r="96" spans="1:6" ht="168.75" customHeight="1">
      <c r="A96" s="33" t="s">
        <v>440</v>
      </c>
      <c r="B96" s="32" t="s">
        <v>334</v>
      </c>
      <c r="C96" s="31" t="s">
        <v>17</v>
      </c>
      <c r="D96" s="30" t="s">
        <v>335</v>
      </c>
      <c r="E96" s="29" t="s">
        <v>23</v>
      </c>
      <c r="F96" s="122">
        <v>500000</v>
      </c>
    </row>
    <row r="97" spans="1:6" ht="12.75">
      <c r="A97" s="27" t="s">
        <v>4</v>
      </c>
      <c r="B97" s="26"/>
      <c r="C97" s="25"/>
      <c r="D97" s="24"/>
      <c r="E97" s="23"/>
      <c r="F97" s="22">
        <f>F11+F84</f>
        <v>75000943.149</v>
      </c>
    </row>
    <row r="98" spans="1:4" ht="15.75">
      <c r="A98" s="21"/>
      <c r="B98" s="20"/>
      <c r="C98" s="19"/>
      <c r="D98" s="18"/>
    </row>
    <row r="99" spans="1:4" ht="15.75">
      <c r="A99" s="21"/>
      <c r="B99" s="20"/>
      <c r="C99" s="19"/>
      <c r="D99" s="18"/>
    </row>
    <row r="100" spans="1:4" ht="15" customHeight="1">
      <c r="A100" s="17"/>
      <c r="B100" s="15"/>
      <c r="C100" s="15"/>
      <c r="D100" s="15"/>
    </row>
    <row r="101" spans="1:4" ht="15" customHeight="1">
      <c r="A101" s="16"/>
      <c r="B101" s="15"/>
      <c r="C101" s="15"/>
      <c r="D101" s="15"/>
    </row>
    <row r="102" spans="1:4" ht="15" customHeight="1">
      <c r="A102" s="16"/>
      <c r="B102" s="15"/>
      <c r="C102" s="15"/>
      <c r="D102" s="14"/>
    </row>
    <row r="103" ht="15" customHeight="1">
      <c r="A103" s="13"/>
    </row>
    <row r="104" ht="15" customHeight="1">
      <c r="A104" s="13"/>
    </row>
  </sheetData>
  <sheetProtection/>
  <mergeCells count="9">
    <mergeCell ref="B1:F1"/>
    <mergeCell ref="B2:F2"/>
    <mergeCell ref="B3:F3"/>
    <mergeCell ref="A8:F8"/>
    <mergeCell ref="B9:C9"/>
    <mergeCell ref="B10:C10"/>
    <mergeCell ref="A7:F7"/>
    <mergeCell ref="A6:F6"/>
    <mergeCell ref="A5:F5"/>
  </mergeCells>
  <printOptions/>
  <pageMargins left="0.984251968503937" right="0.5905511811023623" top="0.5905511811023623" bottom="0.5905511811023623" header="0.35433070866141736" footer="0.15748031496062992"/>
  <pageSetup fitToHeight="100" fitToWidth="1" horizontalDpi="600" verticalDpi="600" orientation="portrait" paperSize="9" scale="8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5.140625" style="6" customWidth="1"/>
    <col min="2" max="2" width="4.00390625" style="6" hidden="1" customWidth="1"/>
    <col min="3" max="3" width="4.8515625" style="6" customWidth="1"/>
    <col min="4" max="4" width="5.57421875" style="6" customWidth="1"/>
    <col min="5" max="5" width="8.140625" style="6" customWidth="1"/>
    <col min="6" max="6" width="5.28125" style="6" customWidth="1"/>
    <col min="7" max="7" width="12.421875" style="6" customWidth="1"/>
    <col min="8" max="8" width="11.7109375" style="6" customWidth="1"/>
    <col min="9" max="9" width="13.28125" style="6" customWidth="1"/>
    <col min="10" max="10" width="7.00390625" style="6" customWidth="1"/>
    <col min="11" max="11" width="9.140625" style="6" customWidth="1"/>
    <col min="12" max="12" width="12.7109375" style="6" bestFit="1" customWidth="1"/>
    <col min="13" max="199" width="9.140625" style="6" customWidth="1"/>
    <col min="200" max="200" width="24.8515625" style="6" customWidth="1"/>
    <col min="201" max="201" width="0" style="6" hidden="1" customWidth="1"/>
    <col min="202" max="202" width="5.28125" style="6" customWidth="1"/>
    <col min="203" max="204" width="6.421875" style="6" customWidth="1"/>
    <col min="205" max="205" width="8.140625" style="6" customWidth="1"/>
    <col min="206" max="207" width="7.57421875" style="6" customWidth="1"/>
    <col min="208" max="208" width="12.8515625" style="6" customWidth="1"/>
    <col min="209" max="209" width="14.8515625" style="6" customWidth="1"/>
    <col min="210" max="210" width="11.421875" style="6" customWidth="1"/>
    <col min="211" max="16384" width="9.140625" style="6" customWidth="1"/>
  </cols>
  <sheetData>
    <row r="1" spans="1:256" ht="12.75">
      <c r="A1" s="44"/>
      <c r="B1" s="45"/>
      <c r="C1" s="44"/>
      <c r="D1" s="44"/>
      <c r="E1" s="44"/>
      <c r="F1" s="44"/>
      <c r="G1" s="251" t="s">
        <v>62</v>
      </c>
      <c r="H1" s="251"/>
      <c r="I1" s="251"/>
      <c r="J1" s="251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ht="39" customHeight="1">
      <c r="A2" s="44"/>
      <c r="B2" s="45"/>
      <c r="C2" s="44"/>
      <c r="D2" s="44"/>
      <c r="E2" s="44"/>
      <c r="F2" s="44"/>
      <c r="G2" s="251" t="s">
        <v>1</v>
      </c>
      <c r="H2" s="251"/>
      <c r="I2" s="251"/>
      <c r="J2" s="251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ht="12.75">
      <c r="A3" s="44"/>
      <c r="B3" s="45"/>
      <c r="C3" s="44"/>
      <c r="D3" s="44"/>
      <c r="E3" s="44"/>
      <c r="F3" s="44"/>
      <c r="G3" s="251" t="s">
        <v>307</v>
      </c>
      <c r="H3" s="251"/>
      <c r="I3" s="251"/>
      <c r="J3" s="251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ht="12.75">
      <c r="A4" s="44"/>
      <c r="B4" s="46"/>
      <c r="C4" s="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ht="12.75">
      <c r="A5" s="253" t="s">
        <v>63</v>
      </c>
      <c r="B5" s="253"/>
      <c r="C5" s="253"/>
      <c r="D5" s="253"/>
      <c r="E5" s="253"/>
      <c r="F5" s="253"/>
      <c r="G5" s="253"/>
      <c r="H5" s="253"/>
      <c r="I5" s="253"/>
      <c r="J5" s="253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ht="12.75">
      <c r="A6" s="253" t="s">
        <v>3</v>
      </c>
      <c r="B6" s="253"/>
      <c r="C6" s="253"/>
      <c r="D6" s="253"/>
      <c r="E6" s="253"/>
      <c r="F6" s="253"/>
      <c r="G6" s="253"/>
      <c r="H6" s="253"/>
      <c r="I6" s="253"/>
      <c r="J6" s="25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ht="12.75">
      <c r="A7" s="253" t="s">
        <v>349</v>
      </c>
      <c r="B7" s="253"/>
      <c r="C7" s="253"/>
      <c r="D7" s="253"/>
      <c r="E7" s="253"/>
      <c r="F7" s="253"/>
      <c r="G7" s="253"/>
      <c r="H7" s="253"/>
      <c r="I7" s="253"/>
      <c r="J7" s="25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10" ht="12.75">
      <c r="A8" s="47"/>
      <c r="B8" s="47"/>
      <c r="C8" s="48"/>
      <c r="D8" s="48"/>
      <c r="E8" s="48"/>
      <c r="F8" s="48"/>
      <c r="G8" s="49"/>
      <c r="H8" s="49"/>
      <c r="I8" s="49"/>
      <c r="J8" s="49"/>
    </row>
    <row r="9" spans="1:10" ht="33.75">
      <c r="A9" s="50" t="s">
        <v>64</v>
      </c>
      <c r="B9" s="51"/>
      <c r="C9" s="262" t="s">
        <v>65</v>
      </c>
      <c r="D9" s="263"/>
      <c r="E9" s="263"/>
      <c r="F9" s="263"/>
      <c r="G9" s="52" t="s">
        <v>66</v>
      </c>
      <c r="H9" s="52" t="s">
        <v>2</v>
      </c>
      <c r="I9" s="52" t="s">
        <v>453</v>
      </c>
      <c r="J9" s="52" t="s">
        <v>67</v>
      </c>
    </row>
    <row r="10" spans="1:10" ht="13.5" thickBot="1">
      <c r="A10" s="67">
        <v>1</v>
      </c>
      <c r="B10" s="67"/>
      <c r="C10" s="289">
        <v>2</v>
      </c>
      <c r="D10" s="289"/>
      <c r="E10" s="289"/>
      <c r="F10" s="289"/>
      <c r="G10" s="290" t="s">
        <v>25</v>
      </c>
      <c r="H10" s="290" t="s">
        <v>68</v>
      </c>
      <c r="I10" s="290" t="s">
        <v>69</v>
      </c>
      <c r="J10" s="290" t="s">
        <v>498</v>
      </c>
    </row>
    <row r="11" spans="1:10" ht="12.75">
      <c r="A11" s="171" t="s">
        <v>70</v>
      </c>
      <c r="B11" s="171"/>
      <c r="C11" s="265"/>
      <c r="D11" s="266"/>
      <c r="E11" s="267"/>
      <c r="F11" s="268"/>
      <c r="G11" s="172">
        <f>G13</f>
        <v>87429042.99000001</v>
      </c>
      <c r="H11" s="172">
        <f>H13</f>
        <v>79805105.38</v>
      </c>
      <c r="I11" s="195">
        <f>G11-H11</f>
        <v>7623937.610000014</v>
      </c>
      <c r="J11" s="173">
        <f>H11/G11*100</f>
        <v>91.27985695683294</v>
      </c>
    </row>
    <row r="12" spans="1:10" ht="12.75">
      <c r="A12" s="283" t="s">
        <v>71</v>
      </c>
      <c r="B12" s="56">
        <v>2</v>
      </c>
      <c r="C12" s="118"/>
      <c r="D12" s="9"/>
      <c r="E12" s="9"/>
      <c r="F12" s="10"/>
      <c r="G12" s="61"/>
      <c r="H12" s="62"/>
      <c r="I12" s="196"/>
      <c r="J12" s="63">
        <f>IF(ISNUMBER(G12),G12,0)-IF(ISNUMBER(H12),H12,0)</f>
        <v>0</v>
      </c>
    </row>
    <row r="13" spans="1:10" ht="22.5">
      <c r="A13" s="112" t="s">
        <v>72</v>
      </c>
      <c r="B13" s="56">
        <v>2</v>
      </c>
      <c r="C13" s="118" t="s">
        <v>19</v>
      </c>
      <c r="D13" s="9" t="s">
        <v>73</v>
      </c>
      <c r="E13" s="9" t="s">
        <v>73</v>
      </c>
      <c r="F13" s="10" t="s">
        <v>73</v>
      </c>
      <c r="G13" s="57">
        <f>G14+G73+G80+G95+G115+G182+G202+G226+G241</f>
        <v>87429042.99000001</v>
      </c>
      <c r="H13" s="57">
        <f>H14+H73+H80+H95+H115+H182+H202+H226+H241</f>
        <v>79805105.38</v>
      </c>
      <c r="I13" s="197">
        <f>G13-H13</f>
        <v>7623937.610000014</v>
      </c>
      <c r="J13" s="59">
        <f aca="true" t="shared" si="0" ref="J13:J21">H13/G13*100</f>
        <v>91.27985695683294</v>
      </c>
    </row>
    <row r="14" spans="1:10" ht="12.75">
      <c r="A14" s="284" t="s">
        <v>112</v>
      </c>
      <c r="B14" s="174"/>
      <c r="C14" s="175" t="s">
        <v>19</v>
      </c>
      <c r="D14" s="176" t="s">
        <v>111</v>
      </c>
      <c r="E14" s="176"/>
      <c r="F14" s="177"/>
      <c r="G14" s="178">
        <f>G15+G19+G31+G37+G41</f>
        <v>28175580.62</v>
      </c>
      <c r="H14" s="178">
        <f>H15+H19+H31+H37+H41</f>
        <v>20681171.91</v>
      </c>
      <c r="I14" s="198">
        <f>G14-H14</f>
        <v>7494408.710000001</v>
      </c>
      <c r="J14" s="179">
        <f t="shared" si="0"/>
        <v>73.40104961428831</v>
      </c>
    </row>
    <row r="15" spans="1:10" ht="45">
      <c r="A15" s="284" t="s">
        <v>74</v>
      </c>
      <c r="B15" s="174">
        <v>2</v>
      </c>
      <c r="C15" s="175" t="s">
        <v>19</v>
      </c>
      <c r="D15" s="176" t="s">
        <v>75</v>
      </c>
      <c r="E15" s="176" t="s">
        <v>73</v>
      </c>
      <c r="F15" s="177" t="s">
        <v>73</v>
      </c>
      <c r="G15" s="180">
        <f>G16</f>
        <v>1931004</v>
      </c>
      <c r="H15" s="180">
        <f aca="true" t="shared" si="1" ref="G15:H17">H16</f>
        <v>1931004</v>
      </c>
      <c r="I15" s="199"/>
      <c r="J15" s="179">
        <f t="shared" si="0"/>
        <v>100</v>
      </c>
    </row>
    <row r="16" spans="1:10" ht="22.5">
      <c r="A16" s="285" t="s">
        <v>76</v>
      </c>
      <c r="B16" s="126">
        <v>2</v>
      </c>
      <c r="C16" s="118" t="s">
        <v>19</v>
      </c>
      <c r="D16" s="9" t="s">
        <v>75</v>
      </c>
      <c r="E16" s="9" t="s">
        <v>183</v>
      </c>
      <c r="F16" s="10" t="s">
        <v>73</v>
      </c>
      <c r="G16" s="133">
        <f t="shared" si="1"/>
        <v>1931004</v>
      </c>
      <c r="H16" s="133">
        <f t="shared" si="1"/>
        <v>1931004</v>
      </c>
      <c r="I16" s="200"/>
      <c r="J16" s="131">
        <f t="shared" si="0"/>
        <v>100</v>
      </c>
    </row>
    <row r="17" spans="1:10" ht="56.25">
      <c r="A17" s="286" t="s">
        <v>441</v>
      </c>
      <c r="B17" s="56"/>
      <c r="C17" s="118" t="s">
        <v>19</v>
      </c>
      <c r="D17" s="9" t="s">
        <v>75</v>
      </c>
      <c r="E17" s="9" t="s">
        <v>183</v>
      </c>
      <c r="F17" s="10" t="s">
        <v>182</v>
      </c>
      <c r="G17" s="57">
        <f t="shared" si="1"/>
        <v>1931004</v>
      </c>
      <c r="H17" s="57">
        <f t="shared" si="1"/>
        <v>1931004</v>
      </c>
      <c r="I17" s="197" t="s">
        <v>468</v>
      </c>
      <c r="J17" s="59">
        <f t="shared" si="0"/>
        <v>100</v>
      </c>
    </row>
    <row r="18" spans="1:10" ht="22.5">
      <c r="A18" s="286" t="s">
        <v>442</v>
      </c>
      <c r="B18" s="56">
        <v>2</v>
      </c>
      <c r="C18" s="118" t="s">
        <v>19</v>
      </c>
      <c r="D18" s="9" t="s">
        <v>75</v>
      </c>
      <c r="E18" s="9" t="s">
        <v>183</v>
      </c>
      <c r="F18" s="10" t="s">
        <v>18</v>
      </c>
      <c r="G18" s="124">
        <v>1931004</v>
      </c>
      <c r="H18" s="125">
        <v>1931004</v>
      </c>
      <c r="I18" s="201"/>
      <c r="J18" s="59">
        <f t="shared" si="0"/>
        <v>100</v>
      </c>
    </row>
    <row r="19" spans="1:10" ht="45">
      <c r="A19" s="284" t="s">
        <v>77</v>
      </c>
      <c r="B19" s="174">
        <v>2</v>
      </c>
      <c r="C19" s="175" t="s">
        <v>19</v>
      </c>
      <c r="D19" s="176" t="s">
        <v>78</v>
      </c>
      <c r="E19" s="176" t="s">
        <v>73</v>
      </c>
      <c r="F19" s="177" t="s">
        <v>73</v>
      </c>
      <c r="G19" s="178">
        <f>G20+G28</f>
        <v>9433674.870000001</v>
      </c>
      <c r="H19" s="180">
        <f>H20+H28</f>
        <v>9432684.870000001</v>
      </c>
      <c r="I19" s="199">
        <f>G19-H19</f>
        <v>990</v>
      </c>
      <c r="J19" s="179">
        <f t="shared" si="0"/>
        <v>99.98950568030335</v>
      </c>
    </row>
    <row r="20" spans="1:10" ht="45">
      <c r="A20" s="285" t="s">
        <v>455</v>
      </c>
      <c r="B20" s="126"/>
      <c r="C20" s="132" t="s">
        <v>19</v>
      </c>
      <c r="D20" s="127" t="s">
        <v>78</v>
      </c>
      <c r="E20" s="127" t="s">
        <v>202</v>
      </c>
      <c r="F20" s="128"/>
      <c r="G20" s="129">
        <f>G21</f>
        <v>8246466.66</v>
      </c>
      <c r="H20" s="129">
        <f>H21</f>
        <v>8245476.66</v>
      </c>
      <c r="I20" s="206"/>
      <c r="J20" s="130">
        <f t="shared" si="0"/>
        <v>99.9879948583943</v>
      </c>
    </row>
    <row r="21" spans="1:10" ht="12.75">
      <c r="A21" s="112" t="s">
        <v>79</v>
      </c>
      <c r="B21" s="56">
        <v>2</v>
      </c>
      <c r="C21" s="118" t="s">
        <v>19</v>
      </c>
      <c r="D21" s="9" t="s">
        <v>78</v>
      </c>
      <c r="E21" s="9" t="s">
        <v>185</v>
      </c>
      <c r="F21" s="10" t="s">
        <v>73</v>
      </c>
      <c r="G21" s="57">
        <f>G22+G24+G26</f>
        <v>8246466.66</v>
      </c>
      <c r="H21" s="57">
        <f>H22+H24+H26</f>
        <v>8245476.66</v>
      </c>
      <c r="I21" s="197"/>
      <c r="J21" s="59">
        <f t="shared" si="0"/>
        <v>99.9879948583943</v>
      </c>
    </row>
    <row r="22" spans="1:10" ht="56.25">
      <c r="A22" s="286" t="s">
        <v>441</v>
      </c>
      <c r="B22" s="56"/>
      <c r="C22" s="118" t="s">
        <v>19</v>
      </c>
      <c r="D22" s="9" t="s">
        <v>78</v>
      </c>
      <c r="E22" s="9" t="s">
        <v>185</v>
      </c>
      <c r="F22" s="10" t="s">
        <v>182</v>
      </c>
      <c r="G22" s="57">
        <f>G23</f>
        <v>6524794.84</v>
      </c>
      <c r="H22" s="57">
        <f>H23</f>
        <v>6524794.84</v>
      </c>
      <c r="I22" s="197"/>
      <c r="J22" s="59"/>
    </row>
    <row r="23" spans="1:10" ht="22.5">
      <c r="A23" s="286" t="s">
        <v>442</v>
      </c>
      <c r="B23" s="56">
        <v>2</v>
      </c>
      <c r="C23" s="118" t="s">
        <v>19</v>
      </c>
      <c r="D23" s="9" t="s">
        <v>78</v>
      </c>
      <c r="E23" s="9" t="s">
        <v>185</v>
      </c>
      <c r="F23" s="10" t="s">
        <v>18</v>
      </c>
      <c r="G23" s="124">
        <v>6524794.84</v>
      </c>
      <c r="H23" s="125">
        <v>6524794.84</v>
      </c>
      <c r="I23" s="201"/>
      <c r="J23" s="59">
        <f aca="true" t="shared" si="2" ref="J23:J41">H23/G23*100</f>
        <v>100</v>
      </c>
    </row>
    <row r="24" spans="1:10" ht="22.5">
      <c r="A24" s="286" t="s">
        <v>443</v>
      </c>
      <c r="B24" s="56"/>
      <c r="C24" s="118" t="s">
        <v>19</v>
      </c>
      <c r="D24" s="9" t="s">
        <v>78</v>
      </c>
      <c r="E24" s="9" t="s">
        <v>185</v>
      </c>
      <c r="F24" s="10" t="s">
        <v>217</v>
      </c>
      <c r="G24" s="57">
        <f>G25</f>
        <v>1706837.9</v>
      </c>
      <c r="H24" s="57">
        <f>H25</f>
        <v>1705847.9</v>
      </c>
      <c r="I24" s="197"/>
      <c r="J24" s="59">
        <f t="shared" si="2"/>
        <v>99.94199800695777</v>
      </c>
    </row>
    <row r="25" spans="1:10" ht="22.5">
      <c r="A25" s="286" t="s">
        <v>184</v>
      </c>
      <c r="B25" s="56"/>
      <c r="C25" s="118" t="s">
        <v>19</v>
      </c>
      <c r="D25" s="9" t="s">
        <v>78</v>
      </c>
      <c r="E25" s="9" t="s">
        <v>185</v>
      </c>
      <c r="F25" s="10" t="s">
        <v>186</v>
      </c>
      <c r="G25" s="124">
        <v>1706837.9</v>
      </c>
      <c r="H25" s="124">
        <v>1705847.9</v>
      </c>
      <c r="I25" s="203"/>
      <c r="J25" s="59">
        <f t="shared" si="2"/>
        <v>99.94199800695777</v>
      </c>
    </row>
    <row r="26" spans="1:10" ht="12.75">
      <c r="A26" s="112" t="s">
        <v>218</v>
      </c>
      <c r="B26" s="56"/>
      <c r="C26" s="118" t="s">
        <v>19</v>
      </c>
      <c r="D26" s="9" t="s">
        <v>78</v>
      </c>
      <c r="E26" s="9" t="s">
        <v>185</v>
      </c>
      <c r="F26" s="10" t="s">
        <v>219</v>
      </c>
      <c r="G26" s="57">
        <f>G27</f>
        <v>14833.92</v>
      </c>
      <c r="H26" s="57">
        <f>H27</f>
        <v>14833.92</v>
      </c>
      <c r="I26" s="197"/>
      <c r="J26" s="59">
        <f t="shared" si="2"/>
        <v>100</v>
      </c>
    </row>
    <row r="27" spans="1:10" ht="12.75">
      <c r="A27" s="112" t="s">
        <v>189</v>
      </c>
      <c r="B27" s="56"/>
      <c r="C27" s="118" t="s">
        <v>19</v>
      </c>
      <c r="D27" s="9" t="s">
        <v>78</v>
      </c>
      <c r="E27" s="9" t="s">
        <v>185</v>
      </c>
      <c r="F27" s="10" t="s">
        <v>187</v>
      </c>
      <c r="G27" s="124">
        <v>14833.92</v>
      </c>
      <c r="H27" s="124">
        <v>14833.92</v>
      </c>
      <c r="I27" s="203"/>
      <c r="J27" s="59">
        <f t="shared" si="2"/>
        <v>100</v>
      </c>
    </row>
    <row r="28" spans="1:10" ht="33.75">
      <c r="A28" s="285" t="s">
        <v>80</v>
      </c>
      <c r="B28" s="126">
        <v>2</v>
      </c>
      <c r="C28" s="132" t="s">
        <v>19</v>
      </c>
      <c r="D28" s="127" t="s">
        <v>78</v>
      </c>
      <c r="E28" s="127" t="s">
        <v>190</v>
      </c>
      <c r="F28" s="128" t="s">
        <v>73</v>
      </c>
      <c r="G28" s="129">
        <f>G29</f>
        <v>1187208.21</v>
      </c>
      <c r="H28" s="129">
        <f>H29</f>
        <v>1187208.21</v>
      </c>
      <c r="I28" s="206"/>
      <c r="J28" s="130">
        <f t="shared" si="2"/>
        <v>100</v>
      </c>
    </row>
    <row r="29" spans="1:10" ht="56.25">
      <c r="A29" s="286" t="s">
        <v>441</v>
      </c>
      <c r="B29" s="56"/>
      <c r="C29" s="118" t="s">
        <v>19</v>
      </c>
      <c r="D29" s="9" t="s">
        <v>78</v>
      </c>
      <c r="E29" s="9" t="s">
        <v>190</v>
      </c>
      <c r="F29" s="10" t="s">
        <v>182</v>
      </c>
      <c r="G29" s="57">
        <f>G30</f>
        <v>1187208.21</v>
      </c>
      <c r="H29" s="57">
        <f>H30</f>
        <v>1187208.21</v>
      </c>
      <c r="I29" s="197"/>
      <c r="J29" s="59">
        <f t="shared" si="2"/>
        <v>100</v>
      </c>
    </row>
    <row r="30" spans="1:10" ht="22.5">
      <c r="A30" s="286" t="s">
        <v>442</v>
      </c>
      <c r="B30" s="56">
        <v>2</v>
      </c>
      <c r="C30" s="118" t="s">
        <v>19</v>
      </c>
      <c r="D30" s="9" t="s">
        <v>78</v>
      </c>
      <c r="E30" s="9" t="s">
        <v>190</v>
      </c>
      <c r="F30" s="10" t="s">
        <v>18</v>
      </c>
      <c r="G30" s="124">
        <v>1187208.21</v>
      </c>
      <c r="H30" s="125">
        <v>1187208.21</v>
      </c>
      <c r="I30" s="201"/>
      <c r="J30" s="59">
        <f t="shared" si="2"/>
        <v>100</v>
      </c>
    </row>
    <row r="31" spans="1:10" ht="22.5">
      <c r="A31" s="245" t="s">
        <v>500</v>
      </c>
      <c r="B31" s="246"/>
      <c r="C31" s="175" t="s">
        <v>19</v>
      </c>
      <c r="D31" s="176" t="s">
        <v>308</v>
      </c>
      <c r="E31" s="247"/>
      <c r="F31" s="248"/>
      <c r="G31" s="181">
        <f>G32</f>
        <v>566467</v>
      </c>
      <c r="H31" s="181">
        <f>H32</f>
        <v>566467</v>
      </c>
      <c r="I31" s="249"/>
      <c r="J31" s="179">
        <f t="shared" si="2"/>
        <v>100</v>
      </c>
    </row>
    <row r="32" spans="1:10" ht="12.75">
      <c r="A32" s="287" t="s">
        <v>315</v>
      </c>
      <c r="B32" s="170"/>
      <c r="C32" s="182" t="s">
        <v>19</v>
      </c>
      <c r="D32" s="183" t="s">
        <v>308</v>
      </c>
      <c r="E32" s="183" t="s">
        <v>309</v>
      </c>
      <c r="F32" s="184"/>
      <c r="G32" s="214">
        <f>G33+G35</f>
        <v>566467</v>
      </c>
      <c r="H32" s="214">
        <f>H33+H35</f>
        <v>566467</v>
      </c>
      <c r="I32" s="215"/>
      <c r="J32" s="186">
        <f t="shared" si="2"/>
        <v>100</v>
      </c>
    </row>
    <row r="33" spans="1:10" ht="22.5">
      <c r="A33" s="286" t="s">
        <v>444</v>
      </c>
      <c r="B33" s="56"/>
      <c r="C33" s="118" t="s">
        <v>19</v>
      </c>
      <c r="D33" s="9" t="s">
        <v>308</v>
      </c>
      <c r="E33" s="9" t="s">
        <v>309</v>
      </c>
      <c r="F33" s="10" t="s">
        <v>217</v>
      </c>
      <c r="G33" s="139">
        <f>G34</f>
        <v>275397</v>
      </c>
      <c r="H33" s="140">
        <f>H34</f>
        <v>275397</v>
      </c>
      <c r="I33" s="205"/>
      <c r="J33" s="59">
        <f t="shared" si="2"/>
        <v>100</v>
      </c>
    </row>
    <row r="34" spans="1:10" ht="22.5">
      <c r="A34" s="286" t="s">
        <v>184</v>
      </c>
      <c r="B34" s="56"/>
      <c r="C34" s="118" t="s">
        <v>19</v>
      </c>
      <c r="D34" s="9" t="s">
        <v>308</v>
      </c>
      <c r="E34" s="9" t="s">
        <v>309</v>
      </c>
      <c r="F34" s="10" t="s">
        <v>186</v>
      </c>
      <c r="G34" s="124">
        <v>275397</v>
      </c>
      <c r="H34" s="125">
        <v>275397</v>
      </c>
      <c r="I34" s="201"/>
      <c r="J34" s="59">
        <f t="shared" si="2"/>
        <v>100</v>
      </c>
    </row>
    <row r="35" spans="1:10" ht="12.75">
      <c r="A35" s="112" t="s">
        <v>218</v>
      </c>
      <c r="B35" s="56"/>
      <c r="C35" s="118" t="s">
        <v>19</v>
      </c>
      <c r="D35" s="9" t="s">
        <v>308</v>
      </c>
      <c r="E35" s="9" t="s">
        <v>309</v>
      </c>
      <c r="F35" s="10" t="s">
        <v>219</v>
      </c>
      <c r="G35" s="139">
        <f>G36</f>
        <v>291070</v>
      </c>
      <c r="H35" s="140">
        <f>H36</f>
        <v>291070</v>
      </c>
      <c r="I35" s="205"/>
      <c r="J35" s="59">
        <f t="shared" si="2"/>
        <v>100</v>
      </c>
    </row>
    <row r="36" spans="1:10" ht="12.75">
      <c r="A36" s="112" t="s">
        <v>445</v>
      </c>
      <c r="B36" s="56"/>
      <c r="C36" s="118" t="s">
        <v>19</v>
      </c>
      <c r="D36" s="9" t="s">
        <v>308</v>
      </c>
      <c r="E36" s="9" t="s">
        <v>309</v>
      </c>
      <c r="F36" s="10" t="s">
        <v>310</v>
      </c>
      <c r="G36" s="124">
        <v>291070</v>
      </c>
      <c r="H36" s="125">
        <v>291070</v>
      </c>
      <c r="I36" s="201"/>
      <c r="J36" s="59">
        <f t="shared" si="2"/>
        <v>100</v>
      </c>
    </row>
    <row r="37" spans="1:10" ht="12.75">
      <c r="A37" s="284" t="s">
        <v>499</v>
      </c>
      <c r="B37" s="174">
        <v>2</v>
      </c>
      <c r="C37" s="175" t="s">
        <v>19</v>
      </c>
      <c r="D37" s="176" t="s">
        <v>82</v>
      </c>
      <c r="E37" s="176" t="s">
        <v>73</v>
      </c>
      <c r="F37" s="177" t="s">
        <v>73</v>
      </c>
      <c r="G37" s="178">
        <f aca="true" t="shared" si="3" ref="G37:H39">G38</f>
        <v>50085</v>
      </c>
      <c r="H37" s="180">
        <f t="shared" si="3"/>
        <v>50085</v>
      </c>
      <c r="I37" s="199"/>
      <c r="J37" s="179">
        <f t="shared" si="2"/>
        <v>100</v>
      </c>
    </row>
    <row r="38" spans="1:10" ht="12.75">
      <c r="A38" s="285" t="s">
        <v>83</v>
      </c>
      <c r="B38" s="126">
        <v>2</v>
      </c>
      <c r="C38" s="132" t="s">
        <v>19</v>
      </c>
      <c r="D38" s="127" t="s">
        <v>82</v>
      </c>
      <c r="E38" s="127" t="s">
        <v>191</v>
      </c>
      <c r="F38" s="128" t="s">
        <v>73</v>
      </c>
      <c r="G38" s="129">
        <f t="shared" si="3"/>
        <v>50085</v>
      </c>
      <c r="H38" s="129">
        <f t="shared" si="3"/>
        <v>50085</v>
      </c>
      <c r="I38" s="206"/>
      <c r="J38" s="130">
        <f t="shared" si="2"/>
        <v>100</v>
      </c>
    </row>
    <row r="39" spans="1:10" ht="12.75">
      <c r="A39" s="112" t="s">
        <v>218</v>
      </c>
      <c r="B39" s="56"/>
      <c r="C39" s="118" t="s">
        <v>19</v>
      </c>
      <c r="D39" s="9" t="s">
        <v>82</v>
      </c>
      <c r="E39" s="9" t="s">
        <v>191</v>
      </c>
      <c r="F39" s="10" t="s">
        <v>219</v>
      </c>
      <c r="G39" s="57">
        <f t="shared" si="3"/>
        <v>50085</v>
      </c>
      <c r="H39" s="57">
        <f t="shared" si="3"/>
        <v>50085</v>
      </c>
      <c r="I39" s="197"/>
      <c r="J39" s="59">
        <f t="shared" si="2"/>
        <v>100</v>
      </c>
    </row>
    <row r="40" spans="1:10" ht="12.75">
      <c r="A40" s="112" t="s">
        <v>193</v>
      </c>
      <c r="B40" s="56"/>
      <c r="C40" s="118" t="s">
        <v>19</v>
      </c>
      <c r="D40" s="9" t="s">
        <v>82</v>
      </c>
      <c r="E40" s="9" t="s">
        <v>191</v>
      </c>
      <c r="F40" s="10" t="s">
        <v>192</v>
      </c>
      <c r="G40" s="124">
        <v>50085</v>
      </c>
      <c r="H40" s="124">
        <v>50085</v>
      </c>
      <c r="I40" s="203"/>
      <c r="J40" s="59">
        <f t="shared" si="2"/>
        <v>100</v>
      </c>
    </row>
    <row r="41" spans="1:10" ht="12.75">
      <c r="A41" s="284" t="s">
        <v>446</v>
      </c>
      <c r="B41" s="174">
        <v>2</v>
      </c>
      <c r="C41" s="175" t="s">
        <v>19</v>
      </c>
      <c r="D41" s="176" t="s">
        <v>85</v>
      </c>
      <c r="E41" s="176" t="s">
        <v>73</v>
      </c>
      <c r="F41" s="177" t="s">
        <v>73</v>
      </c>
      <c r="G41" s="178">
        <f>G42+G48+G52+G56+G60+G64</f>
        <v>16194349.75</v>
      </c>
      <c r="H41" s="178">
        <f>H42+H48+H52+H56+H60+H64</f>
        <v>8700931.04</v>
      </c>
      <c r="I41" s="198">
        <f>G41-H41</f>
        <v>7493418.710000001</v>
      </c>
      <c r="J41" s="179">
        <f t="shared" si="2"/>
        <v>53.7281902288173</v>
      </c>
    </row>
    <row r="42" spans="1:12" ht="33.75">
      <c r="A42" s="285" t="s">
        <v>194</v>
      </c>
      <c r="B42" s="126"/>
      <c r="C42" s="132" t="s">
        <v>19</v>
      </c>
      <c r="D42" s="127" t="s">
        <v>85</v>
      </c>
      <c r="E42" s="127" t="s">
        <v>200</v>
      </c>
      <c r="F42" s="128"/>
      <c r="G42" s="129">
        <f>G43</f>
        <v>4254857.43</v>
      </c>
      <c r="H42" s="129">
        <f>H43</f>
        <v>4209828.63</v>
      </c>
      <c r="I42" s="206">
        <f>G42-H42</f>
        <v>45028.799999999814</v>
      </c>
      <c r="J42" s="130">
        <f aca="true" t="shared" si="4" ref="J42:J47">H42/G42*100</f>
        <v>98.94170837117802</v>
      </c>
      <c r="L42" s="110"/>
    </row>
    <row r="43" spans="1:10" ht="33.75">
      <c r="A43" s="112" t="s">
        <v>201</v>
      </c>
      <c r="B43" s="56">
        <v>2</v>
      </c>
      <c r="C43" s="118" t="s">
        <v>19</v>
      </c>
      <c r="D43" s="9" t="s">
        <v>85</v>
      </c>
      <c r="E43" s="9" t="s">
        <v>195</v>
      </c>
      <c r="F43" s="10" t="s">
        <v>73</v>
      </c>
      <c r="G43" s="57">
        <f>G44+G46</f>
        <v>4254857.43</v>
      </c>
      <c r="H43" s="57">
        <f>H44+H46</f>
        <v>4209828.63</v>
      </c>
      <c r="I43" s="197"/>
      <c r="J43" s="59">
        <f t="shared" si="4"/>
        <v>98.94170837117802</v>
      </c>
    </row>
    <row r="44" spans="1:10" ht="56.25">
      <c r="A44" s="286" t="s">
        <v>441</v>
      </c>
      <c r="B44" s="56"/>
      <c r="C44" s="118" t="s">
        <v>19</v>
      </c>
      <c r="D44" s="9" t="s">
        <v>85</v>
      </c>
      <c r="E44" s="9" t="s">
        <v>195</v>
      </c>
      <c r="F44" s="10" t="s">
        <v>182</v>
      </c>
      <c r="G44" s="57">
        <f>G45</f>
        <v>3708243.14</v>
      </c>
      <c r="H44" s="57">
        <f>H45</f>
        <v>3708243.14</v>
      </c>
      <c r="I44" s="197"/>
      <c r="J44" s="59">
        <f t="shared" si="4"/>
        <v>100</v>
      </c>
    </row>
    <row r="45" spans="1:10" ht="22.5">
      <c r="A45" s="286" t="s">
        <v>442</v>
      </c>
      <c r="B45" s="56">
        <v>2</v>
      </c>
      <c r="C45" s="118" t="s">
        <v>19</v>
      </c>
      <c r="D45" s="9" t="s">
        <v>85</v>
      </c>
      <c r="E45" s="9" t="s">
        <v>195</v>
      </c>
      <c r="F45" s="10" t="s">
        <v>18</v>
      </c>
      <c r="G45" s="124">
        <v>3708243.14</v>
      </c>
      <c r="H45" s="125">
        <v>3708243.14</v>
      </c>
      <c r="I45" s="201"/>
      <c r="J45" s="59">
        <f t="shared" si="4"/>
        <v>100</v>
      </c>
    </row>
    <row r="46" spans="1:10" ht="22.5">
      <c r="A46" s="112" t="s">
        <v>215</v>
      </c>
      <c r="B46" s="56"/>
      <c r="C46" s="118" t="s">
        <v>19</v>
      </c>
      <c r="D46" s="9" t="s">
        <v>85</v>
      </c>
      <c r="E46" s="9" t="s">
        <v>195</v>
      </c>
      <c r="F46" s="10" t="s">
        <v>217</v>
      </c>
      <c r="G46" s="57">
        <f>G47</f>
        <v>546614.29</v>
      </c>
      <c r="H46" s="57">
        <f>H47</f>
        <v>501585.49</v>
      </c>
      <c r="I46" s="208">
        <f>G46-H46</f>
        <v>45028.80000000005</v>
      </c>
      <c r="J46" s="59">
        <f t="shared" si="4"/>
        <v>91.76223512195408</v>
      </c>
    </row>
    <row r="47" spans="1:12" ht="22.5">
      <c r="A47" s="112" t="s">
        <v>184</v>
      </c>
      <c r="B47" s="56"/>
      <c r="C47" s="118" t="s">
        <v>19</v>
      </c>
      <c r="D47" s="9" t="s">
        <v>85</v>
      </c>
      <c r="E47" s="9" t="s">
        <v>195</v>
      </c>
      <c r="F47" s="10" t="s">
        <v>186</v>
      </c>
      <c r="G47" s="124">
        <v>546614.29</v>
      </c>
      <c r="H47" s="125">
        <v>501585.49</v>
      </c>
      <c r="I47" s="208">
        <f>G47-H47</f>
        <v>45028.80000000005</v>
      </c>
      <c r="J47" s="59">
        <f t="shared" si="4"/>
        <v>91.76223512195408</v>
      </c>
      <c r="L47" s="110"/>
    </row>
    <row r="48" spans="1:12" ht="45">
      <c r="A48" s="285" t="s">
        <v>197</v>
      </c>
      <c r="B48" s="126"/>
      <c r="C48" s="132" t="s">
        <v>19</v>
      </c>
      <c r="D48" s="127" t="s">
        <v>85</v>
      </c>
      <c r="E48" s="127" t="s">
        <v>199</v>
      </c>
      <c r="F48" s="128"/>
      <c r="G48" s="129">
        <f aca="true" t="shared" si="5" ref="G48:H50">G49</f>
        <v>982794</v>
      </c>
      <c r="H48" s="129">
        <f t="shared" si="5"/>
        <v>982794</v>
      </c>
      <c r="I48" s="206"/>
      <c r="J48" s="130">
        <f aca="true" t="shared" si="6" ref="J48:J55">H48/G48*100</f>
        <v>100</v>
      </c>
      <c r="L48" s="110"/>
    </row>
    <row r="49" spans="1:12" ht="22.5">
      <c r="A49" s="112" t="s">
        <v>198</v>
      </c>
      <c r="B49" s="56"/>
      <c r="C49" s="118" t="s">
        <v>19</v>
      </c>
      <c r="D49" s="9" t="s">
        <v>85</v>
      </c>
      <c r="E49" s="9" t="s">
        <v>196</v>
      </c>
      <c r="F49" s="10"/>
      <c r="G49" s="57">
        <f t="shared" si="5"/>
        <v>982794</v>
      </c>
      <c r="H49" s="57">
        <f t="shared" si="5"/>
        <v>982794</v>
      </c>
      <c r="I49" s="197"/>
      <c r="J49" s="59">
        <f t="shared" si="6"/>
        <v>100</v>
      </c>
      <c r="L49" s="110"/>
    </row>
    <row r="50" spans="1:12" ht="22.5">
      <c r="A50" s="112" t="s">
        <v>215</v>
      </c>
      <c r="B50" s="56"/>
      <c r="C50" s="118" t="s">
        <v>19</v>
      </c>
      <c r="D50" s="9" t="s">
        <v>85</v>
      </c>
      <c r="E50" s="9" t="s">
        <v>196</v>
      </c>
      <c r="F50" s="10" t="s">
        <v>217</v>
      </c>
      <c r="G50" s="57">
        <f t="shared" si="5"/>
        <v>982794</v>
      </c>
      <c r="H50" s="57">
        <f t="shared" si="5"/>
        <v>982794</v>
      </c>
      <c r="I50" s="197"/>
      <c r="J50" s="59">
        <f t="shared" si="6"/>
        <v>100</v>
      </c>
      <c r="L50" s="110"/>
    </row>
    <row r="51" spans="1:12" ht="22.5">
      <c r="A51" s="112" t="s">
        <v>184</v>
      </c>
      <c r="B51" s="56"/>
      <c r="C51" s="118" t="s">
        <v>19</v>
      </c>
      <c r="D51" s="9" t="s">
        <v>85</v>
      </c>
      <c r="E51" s="9" t="s">
        <v>196</v>
      </c>
      <c r="F51" s="10" t="s">
        <v>186</v>
      </c>
      <c r="G51" s="124">
        <v>982794</v>
      </c>
      <c r="H51" s="125">
        <v>982794</v>
      </c>
      <c r="I51" s="201"/>
      <c r="J51" s="59">
        <f t="shared" si="6"/>
        <v>100</v>
      </c>
      <c r="L51" s="110"/>
    </row>
    <row r="52" spans="1:12" ht="33.75">
      <c r="A52" s="285" t="s">
        <v>206</v>
      </c>
      <c r="B52" s="126"/>
      <c r="C52" s="132" t="s">
        <v>19</v>
      </c>
      <c r="D52" s="127" t="s">
        <v>85</v>
      </c>
      <c r="E52" s="127" t="s">
        <v>203</v>
      </c>
      <c r="F52" s="128"/>
      <c r="G52" s="129">
        <f aca="true" t="shared" si="7" ref="G52:H54">G53</f>
        <v>8943187</v>
      </c>
      <c r="H52" s="129">
        <f t="shared" si="7"/>
        <v>1494797.09</v>
      </c>
      <c r="I52" s="206">
        <f>G52-H52</f>
        <v>7448389.91</v>
      </c>
      <c r="J52" s="130">
        <f t="shared" si="6"/>
        <v>16.714366925347754</v>
      </c>
      <c r="L52" s="110"/>
    </row>
    <row r="53" spans="1:12" ht="22.5">
      <c r="A53" s="112" t="s">
        <v>209</v>
      </c>
      <c r="B53" s="56"/>
      <c r="C53" s="118" t="s">
        <v>19</v>
      </c>
      <c r="D53" s="9" t="s">
        <v>85</v>
      </c>
      <c r="E53" s="9" t="s">
        <v>208</v>
      </c>
      <c r="F53" s="10"/>
      <c r="G53" s="57">
        <f t="shared" si="7"/>
        <v>8943187</v>
      </c>
      <c r="H53" s="57">
        <f t="shared" si="7"/>
        <v>1494797.09</v>
      </c>
      <c r="I53" s="202">
        <f>G53-H53</f>
        <v>7448389.91</v>
      </c>
      <c r="J53" s="59">
        <f t="shared" si="6"/>
        <v>16.714366925347754</v>
      </c>
      <c r="L53" s="110"/>
    </row>
    <row r="54" spans="1:12" ht="22.5">
      <c r="A54" s="112" t="s">
        <v>215</v>
      </c>
      <c r="B54" s="56"/>
      <c r="C54" s="118" t="s">
        <v>19</v>
      </c>
      <c r="D54" s="9" t="s">
        <v>85</v>
      </c>
      <c r="E54" s="9" t="s">
        <v>208</v>
      </c>
      <c r="F54" s="10" t="s">
        <v>217</v>
      </c>
      <c r="G54" s="57">
        <f t="shared" si="7"/>
        <v>8943187</v>
      </c>
      <c r="H54" s="57">
        <f t="shared" si="7"/>
        <v>1494797.09</v>
      </c>
      <c r="I54" s="202">
        <f>G54-H54</f>
        <v>7448389.91</v>
      </c>
      <c r="J54" s="59">
        <f t="shared" si="6"/>
        <v>16.714366925347754</v>
      </c>
      <c r="L54" s="110"/>
    </row>
    <row r="55" spans="1:12" ht="22.5">
      <c r="A55" s="112" t="s">
        <v>184</v>
      </c>
      <c r="B55" s="56"/>
      <c r="C55" s="118" t="s">
        <v>19</v>
      </c>
      <c r="D55" s="9" t="s">
        <v>85</v>
      </c>
      <c r="E55" s="9" t="s">
        <v>208</v>
      </c>
      <c r="F55" s="10" t="s">
        <v>186</v>
      </c>
      <c r="G55" s="124">
        <v>8943187</v>
      </c>
      <c r="H55" s="125">
        <v>1494797.09</v>
      </c>
      <c r="I55" s="202">
        <f>G55-H55</f>
        <v>7448389.91</v>
      </c>
      <c r="J55" s="59">
        <f t="shared" si="6"/>
        <v>16.714366925347754</v>
      </c>
      <c r="L55" s="110"/>
    </row>
    <row r="56" spans="1:12" ht="45">
      <c r="A56" s="285" t="s">
        <v>266</v>
      </c>
      <c r="B56" s="56"/>
      <c r="C56" s="132" t="s">
        <v>19</v>
      </c>
      <c r="D56" s="127" t="s">
        <v>85</v>
      </c>
      <c r="E56" s="127" t="s">
        <v>264</v>
      </c>
      <c r="F56" s="128"/>
      <c r="G56" s="129">
        <f aca="true" t="shared" si="8" ref="G56:H58">G57</f>
        <v>154065.98</v>
      </c>
      <c r="H56" s="129">
        <f t="shared" si="8"/>
        <v>154065.98</v>
      </c>
      <c r="I56" s="206"/>
      <c r="J56" s="130">
        <f aca="true" t="shared" si="9" ref="J56:J63">H56/G56*100</f>
        <v>100</v>
      </c>
      <c r="L56" s="110"/>
    </row>
    <row r="57" spans="1:12" ht="12.75">
      <c r="A57" s="112" t="s">
        <v>267</v>
      </c>
      <c r="B57" s="56"/>
      <c r="C57" s="118" t="s">
        <v>19</v>
      </c>
      <c r="D57" s="9" t="s">
        <v>85</v>
      </c>
      <c r="E57" s="9" t="s">
        <v>305</v>
      </c>
      <c r="F57" s="10"/>
      <c r="G57" s="139">
        <f t="shared" si="8"/>
        <v>154065.98</v>
      </c>
      <c r="H57" s="139">
        <f t="shared" si="8"/>
        <v>154065.98</v>
      </c>
      <c r="I57" s="207"/>
      <c r="J57" s="59">
        <f t="shared" si="9"/>
        <v>100</v>
      </c>
      <c r="L57" s="110"/>
    </row>
    <row r="58" spans="1:12" ht="22.5">
      <c r="A58" s="112" t="s">
        <v>215</v>
      </c>
      <c r="B58" s="56"/>
      <c r="C58" s="118" t="s">
        <v>19</v>
      </c>
      <c r="D58" s="9" t="s">
        <v>85</v>
      </c>
      <c r="E58" s="9" t="s">
        <v>305</v>
      </c>
      <c r="F58" s="10" t="s">
        <v>217</v>
      </c>
      <c r="G58" s="139">
        <f t="shared" si="8"/>
        <v>154065.98</v>
      </c>
      <c r="H58" s="139">
        <f t="shared" si="8"/>
        <v>154065.98</v>
      </c>
      <c r="I58" s="207"/>
      <c r="J58" s="59">
        <f t="shared" si="9"/>
        <v>100</v>
      </c>
      <c r="L58" s="110"/>
    </row>
    <row r="59" spans="1:12" ht="22.5">
      <c r="A59" s="112" t="s">
        <v>184</v>
      </c>
      <c r="B59" s="56"/>
      <c r="C59" s="118" t="s">
        <v>19</v>
      </c>
      <c r="D59" s="9" t="s">
        <v>85</v>
      </c>
      <c r="E59" s="9" t="s">
        <v>305</v>
      </c>
      <c r="F59" s="10" t="s">
        <v>186</v>
      </c>
      <c r="G59" s="124">
        <v>154065.98</v>
      </c>
      <c r="H59" s="124">
        <v>154065.98</v>
      </c>
      <c r="I59" s="203"/>
      <c r="J59" s="59">
        <f t="shared" si="9"/>
        <v>100</v>
      </c>
      <c r="L59" s="110"/>
    </row>
    <row r="60" spans="1:10" ht="33.75">
      <c r="A60" s="285" t="s">
        <v>213</v>
      </c>
      <c r="B60" s="126"/>
      <c r="C60" s="132" t="s">
        <v>19</v>
      </c>
      <c r="D60" s="127" t="s">
        <v>85</v>
      </c>
      <c r="E60" s="127" t="s">
        <v>211</v>
      </c>
      <c r="F60" s="128"/>
      <c r="G60" s="129">
        <f aca="true" t="shared" si="10" ref="G60:H62">G61</f>
        <v>236698</v>
      </c>
      <c r="H60" s="129">
        <f t="shared" si="10"/>
        <v>236698</v>
      </c>
      <c r="I60" s="206"/>
      <c r="J60" s="130">
        <f t="shared" si="9"/>
        <v>100</v>
      </c>
    </row>
    <row r="61" spans="1:10" ht="22.5">
      <c r="A61" s="112" t="s">
        <v>214</v>
      </c>
      <c r="B61" s="56"/>
      <c r="C61" s="118" t="s">
        <v>19</v>
      </c>
      <c r="D61" s="9" t="s">
        <v>85</v>
      </c>
      <c r="E61" s="9" t="s">
        <v>212</v>
      </c>
      <c r="F61" s="10"/>
      <c r="G61" s="57">
        <f t="shared" si="10"/>
        <v>236698</v>
      </c>
      <c r="H61" s="57">
        <f t="shared" si="10"/>
        <v>236698</v>
      </c>
      <c r="I61" s="197"/>
      <c r="J61" s="59">
        <f t="shared" si="9"/>
        <v>100</v>
      </c>
    </row>
    <row r="62" spans="1:10" ht="22.5">
      <c r="A62" s="112" t="s">
        <v>215</v>
      </c>
      <c r="B62" s="56"/>
      <c r="C62" s="118" t="s">
        <v>19</v>
      </c>
      <c r="D62" s="9" t="s">
        <v>85</v>
      </c>
      <c r="E62" s="9" t="s">
        <v>212</v>
      </c>
      <c r="F62" s="10" t="s">
        <v>217</v>
      </c>
      <c r="G62" s="57">
        <f t="shared" si="10"/>
        <v>236698</v>
      </c>
      <c r="H62" s="57">
        <f t="shared" si="10"/>
        <v>236698</v>
      </c>
      <c r="I62" s="197"/>
      <c r="J62" s="59">
        <f t="shared" si="9"/>
        <v>100</v>
      </c>
    </row>
    <row r="63" spans="1:10" ht="22.5">
      <c r="A63" s="112" t="s">
        <v>184</v>
      </c>
      <c r="B63" s="56"/>
      <c r="C63" s="118" t="s">
        <v>19</v>
      </c>
      <c r="D63" s="9" t="s">
        <v>85</v>
      </c>
      <c r="E63" s="9" t="s">
        <v>212</v>
      </c>
      <c r="F63" s="10" t="s">
        <v>186</v>
      </c>
      <c r="G63" s="124">
        <v>236698</v>
      </c>
      <c r="H63" s="125">
        <v>236698</v>
      </c>
      <c r="I63" s="201"/>
      <c r="J63" s="59">
        <f t="shared" si="9"/>
        <v>100</v>
      </c>
    </row>
    <row r="64" spans="1:12" ht="12.75">
      <c r="A64" s="285" t="s">
        <v>84</v>
      </c>
      <c r="B64" s="126"/>
      <c r="C64" s="132" t="s">
        <v>19</v>
      </c>
      <c r="D64" s="127" t="s">
        <v>85</v>
      </c>
      <c r="E64" s="127" t="s">
        <v>224</v>
      </c>
      <c r="F64" s="128"/>
      <c r="G64" s="129">
        <f>G65+G67+G69+G71</f>
        <v>1622747.3399999999</v>
      </c>
      <c r="H64" s="129">
        <f>H65+H67+H69+H71</f>
        <v>1622747.3399999999</v>
      </c>
      <c r="I64" s="206"/>
      <c r="J64" s="130">
        <f aca="true" t="shared" si="11" ref="J64:J72">H64/G64*100</f>
        <v>100</v>
      </c>
      <c r="L64" s="110"/>
    </row>
    <row r="65" spans="1:12" ht="56.25">
      <c r="A65" s="112" t="s">
        <v>216</v>
      </c>
      <c r="B65" s="56"/>
      <c r="C65" s="118" t="s">
        <v>19</v>
      </c>
      <c r="D65" s="9" t="s">
        <v>85</v>
      </c>
      <c r="E65" s="9" t="s">
        <v>224</v>
      </c>
      <c r="F65" s="10" t="s">
        <v>182</v>
      </c>
      <c r="G65" s="57">
        <f>G66</f>
        <v>638123.11</v>
      </c>
      <c r="H65" s="57">
        <f>H66</f>
        <v>638123.11</v>
      </c>
      <c r="I65" s="197"/>
      <c r="J65" s="131">
        <f t="shared" si="11"/>
        <v>100</v>
      </c>
      <c r="L65" s="110"/>
    </row>
    <row r="66" spans="1:12" ht="22.5">
      <c r="A66" s="112" t="s">
        <v>188</v>
      </c>
      <c r="B66" s="56"/>
      <c r="C66" s="118" t="s">
        <v>19</v>
      </c>
      <c r="D66" s="9" t="s">
        <v>85</v>
      </c>
      <c r="E66" s="9" t="s">
        <v>224</v>
      </c>
      <c r="F66" s="10" t="s">
        <v>18</v>
      </c>
      <c r="G66" s="124">
        <v>638123.11</v>
      </c>
      <c r="H66" s="124">
        <v>638123.11</v>
      </c>
      <c r="I66" s="203"/>
      <c r="J66" s="131">
        <f t="shared" si="11"/>
        <v>100</v>
      </c>
      <c r="L66" s="110"/>
    </row>
    <row r="67" spans="1:12" ht="22.5">
      <c r="A67" s="112" t="s">
        <v>215</v>
      </c>
      <c r="B67" s="56"/>
      <c r="C67" s="118" t="s">
        <v>19</v>
      </c>
      <c r="D67" s="9" t="s">
        <v>85</v>
      </c>
      <c r="E67" s="9" t="s">
        <v>224</v>
      </c>
      <c r="F67" s="10" t="s">
        <v>217</v>
      </c>
      <c r="G67" s="57">
        <f>G68</f>
        <v>877784.23</v>
      </c>
      <c r="H67" s="57">
        <f>H68</f>
        <v>877784.23</v>
      </c>
      <c r="I67" s="197"/>
      <c r="J67" s="59">
        <f t="shared" si="11"/>
        <v>100</v>
      </c>
      <c r="L67" s="110"/>
    </row>
    <row r="68" spans="1:12" ht="22.5">
      <c r="A68" s="112" t="s">
        <v>184</v>
      </c>
      <c r="B68" s="56"/>
      <c r="C68" s="118" t="s">
        <v>19</v>
      </c>
      <c r="D68" s="9" t="s">
        <v>85</v>
      </c>
      <c r="E68" s="9" t="s">
        <v>224</v>
      </c>
      <c r="F68" s="10" t="s">
        <v>186</v>
      </c>
      <c r="G68" s="124">
        <v>877784.23</v>
      </c>
      <c r="H68" s="124">
        <v>877784.23</v>
      </c>
      <c r="I68" s="203"/>
      <c r="J68" s="59">
        <f t="shared" si="11"/>
        <v>100</v>
      </c>
      <c r="L68" s="110"/>
    </row>
    <row r="69" spans="1:12" ht="12.75">
      <c r="A69" s="112" t="s">
        <v>227</v>
      </c>
      <c r="B69" s="56"/>
      <c r="C69" s="118" t="s">
        <v>19</v>
      </c>
      <c r="D69" s="9" t="s">
        <v>85</v>
      </c>
      <c r="E69" s="9" t="s">
        <v>224</v>
      </c>
      <c r="F69" s="10" t="s">
        <v>225</v>
      </c>
      <c r="G69" s="57">
        <f>G70</f>
        <v>68000</v>
      </c>
      <c r="H69" s="57">
        <f>H70</f>
        <v>68000</v>
      </c>
      <c r="I69" s="197"/>
      <c r="J69" s="59">
        <f t="shared" si="11"/>
        <v>100</v>
      </c>
      <c r="L69" s="110"/>
    </row>
    <row r="70" spans="1:12" ht="12.75">
      <c r="A70" s="112" t="s">
        <v>228</v>
      </c>
      <c r="B70" s="56"/>
      <c r="C70" s="118" t="s">
        <v>19</v>
      </c>
      <c r="D70" s="9" t="s">
        <v>85</v>
      </c>
      <c r="E70" s="9" t="s">
        <v>224</v>
      </c>
      <c r="F70" s="10" t="s">
        <v>226</v>
      </c>
      <c r="G70" s="124">
        <v>68000</v>
      </c>
      <c r="H70" s="124">
        <v>68000</v>
      </c>
      <c r="I70" s="203"/>
      <c r="J70" s="59">
        <f t="shared" si="11"/>
        <v>100</v>
      </c>
      <c r="L70" s="110"/>
    </row>
    <row r="71" spans="1:12" ht="12.75">
      <c r="A71" s="112" t="s">
        <v>218</v>
      </c>
      <c r="B71" s="56"/>
      <c r="C71" s="118" t="s">
        <v>19</v>
      </c>
      <c r="D71" s="9" t="s">
        <v>85</v>
      </c>
      <c r="E71" s="9" t="s">
        <v>224</v>
      </c>
      <c r="F71" s="10" t="s">
        <v>219</v>
      </c>
      <c r="G71" s="57">
        <f>G72</f>
        <v>38840</v>
      </c>
      <c r="H71" s="57">
        <f>H72</f>
        <v>38840</v>
      </c>
      <c r="I71" s="197"/>
      <c r="J71" s="59">
        <f t="shared" si="11"/>
        <v>100</v>
      </c>
      <c r="L71" s="110"/>
    </row>
    <row r="72" spans="1:12" ht="12.75">
      <c r="A72" s="112" t="s">
        <v>189</v>
      </c>
      <c r="B72" s="56"/>
      <c r="C72" s="118" t="s">
        <v>19</v>
      </c>
      <c r="D72" s="9" t="s">
        <v>85</v>
      </c>
      <c r="E72" s="9" t="s">
        <v>224</v>
      </c>
      <c r="F72" s="10" t="s">
        <v>187</v>
      </c>
      <c r="G72" s="124">
        <v>38840</v>
      </c>
      <c r="H72" s="124">
        <v>38840</v>
      </c>
      <c r="I72" s="203"/>
      <c r="J72" s="59">
        <f t="shared" si="11"/>
        <v>100</v>
      </c>
      <c r="L72" s="110"/>
    </row>
    <row r="73" spans="1:12" ht="12.75">
      <c r="A73" s="284" t="s">
        <v>114</v>
      </c>
      <c r="B73" s="174"/>
      <c r="C73" s="175" t="s">
        <v>19</v>
      </c>
      <c r="D73" s="176" t="s">
        <v>113</v>
      </c>
      <c r="E73" s="176"/>
      <c r="F73" s="177"/>
      <c r="G73" s="178">
        <f>G74</f>
        <v>256982</v>
      </c>
      <c r="H73" s="178">
        <f>H74</f>
        <v>256209.99</v>
      </c>
      <c r="I73" s="206">
        <f>G73-H73</f>
        <v>772.0100000000093</v>
      </c>
      <c r="J73" s="179">
        <f aca="true" t="shared" si="12" ref="J73:J104">H73/G73*100</f>
        <v>99.6995859632192</v>
      </c>
      <c r="L73" s="110"/>
    </row>
    <row r="74" spans="1:10" ht="15.75" customHeight="1">
      <c r="A74" s="284" t="s">
        <v>501</v>
      </c>
      <c r="B74" s="174">
        <v>2</v>
      </c>
      <c r="C74" s="175" t="s">
        <v>19</v>
      </c>
      <c r="D74" s="176" t="s">
        <v>87</v>
      </c>
      <c r="E74" s="176" t="s">
        <v>73</v>
      </c>
      <c r="F74" s="177" t="s">
        <v>73</v>
      </c>
      <c r="G74" s="178">
        <f>G75</f>
        <v>256982</v>
      </c>
      <c r="H74" s="180">
        <f>H75</f>
        <v>256209.99</v>
      </c>
      <c r="I74" s="206">
        <f>G74-H74</f>
        <v>772.0100000000093</v>
      </c>
      <c r="J74" s="179">
        <f t="shared" si="12"/>
        <v>99.6995859632192</v>
      </c>
    </row>
    <row r="75" spans="1:10" ht="33.75">
      <c r="A75" s="285" t="s">
        <v>88</v>
      </c>
      <c r="B75" s="56">
        <v>2</v>
      </c>
      <c r="C75" s="132" t="s">
        <v>19</v>
      </c>
      <c r="D75" s="127" t="s">
        <v>87</v>
      </c>
      <c r="E75" s="127" t="s">
        <v>229</v>
      </c>
      <c r="F75" s="128" t="s">
        <v>73</v>
      </c>
      <c r="G75" s="129">
        <f>G76+G78</f>
        <v>256982</v>
      </c>
      <c r="H75" s="129">
        <f>H76+H78</f>
        <v>256209.99</v>
      </c>
      <c r="I75" s="206">
        <f>G75-H75</f>
        <v>772.0100000000093</v>
      </c>
      <c r="J75" s="130">
        <f t="shared" si="12"/>
        <v>99.6995859632192</v>
      </c>
    </row>
    <row r="76" spans="1:10" ht="56.25">
      <c r="A76" s="112" t="s">
        <v>216</v>
      </c>
      <c r="B76" s="56">
        <v>2</v>
      </c>
      <c r="C76" s="118" t="s">
        <v>19</v>
      </c>
      <c r="D76" s="9" t="s">
        <v>87</v>
      </c>
      <c r="E76" s="9" t="s">
        <v>229</v>
      </c>
      <c r="F76" s="10" t="s">
        <v>182</v>
      </c>
      <c r="G76" s="57">
        <f>G77</f>
        <v>256209.99</v>
      </c>
      <c r="H76" s="58">
        <f>H77</f>
        <v>256209.99</v>
      </c>
      <c r="I76" s="208"/>
      <c r="J76" s="59">
        <f t="shared" si="12"/>
        <v>100</v>
      </c>
    </row>
    <row r="77" spans="1:10" ht="22.5">
      <c r="A77" s="112" t="s">
        <v>188</v>
      </c>
      <c r="B77" s="56"/>
      <c r="C77" s="118" t="s">
        <v>19</v>
      </c>
      <c r="D77" s="9" t="s">
        <v>87</v>
      </c>
      <c r="E77" s="9" t="s">
        <v>229</v>
      </c>
      <c r="F77" s="10" t="s">
        <v>18</v>
      </c>
      <c r="G77" s="124">
        <v>256209.99</v>
      </c>
      <c r="H77" s="124">
        <v>256209.99</v>
      </c>
      <c r="I77" s="203"/>
      <c r="J77" s="59">
        <f t="shared" si="12"/>
        <v>100</v>
      </c>
    </row>
    <row r="78" spans="1:10" ht="22.5">
      <c r="A78" s="112" t="s">
        <v>215</v>
      </c>
      <c r="B78" s="56"/>
      <c r="C78" s="118" t="s">
        <v>19</v>
      </c>
      <c r="D78" s="9" t="s">
        <v>87</v>
      </c>
      <c r="E78" s="9" t="s">
        <v>229</v>
      </c>
      <c r="F78" s="10" t="s">
        <v>217</v>
      </c>
      <c r="G78" s="57">
        <f>G79</f>
        <v>772.01</v>
      </c>
      <c r="H78" s="57">
        <f>H79</f>
        <v>0</v>
      </c>
      <c r="I78" s="197">
        <f>G78-H78</f>
        <v>772.01</v>
      </c>
      <c r="J78" s="59">
        <f t="shared" si="12"/>
        <v>0</v>
      </c>
    </row>
    <row r="79" spans="1:10" ht="22.5">
      <c r="A79" s="112" t="s">
        <v>184</v>
      </c>
      <c r="B79" s="56"/>
      <c r="C79" s="118" t="s">
        <v>19</v>
      </c>
      <c r="D79" s="9" t="s">
        <v>87</v>
      </c>
      <c r="E79" s="9" t="s">
        <v>229</v>
      </c>
      <c r="F79" s="10" t="s">
        <v>186</v>
      </c>
      <c r="G79" s="124">
        <v>772.01</v>
      </c>
      <c r="H79" s="124">
        <v>0</v>
      </c>
      <c r="I79" s="197">
        <f>G79-H79</f>
        <v>772.01</v>
      </c>
      <c r="J79" s="59">
        <f t="shared" si="12"/>
        <v>0</v>
      </c>
    </row>
    <row r="80" spans="1:10" ht="22.5">
      <c r="A80" s="284" t="s">
        <v>230</v>
      </c>
      <c r="B80" s="174"/>
      <c r="C80" s="175" t="s">
        <v>19</v>
      </c>
      <c r="D80" s="176" t="s">
        <v>115</v>
      </c>
      <c r="E80" s="176"/>
      <c r="F80" s="177"/>
      <c r="G80" s="178">
        <f>G81+G88</f>
        <v>2891476.1500000004</v>
      </c>
      <c r="H80" s="178">
        <f>H81+H88</f>
        <v>2891476.1500000004</v>
      </c>
      <c r="I80" s="198"/>
      <c r="J80" s="179">
        <f t="shared" si="12"/>
        <v>100</v>
      </c>
    </row>
    <row r="81" spans="1:10" ht="33.75">
      <c r="A81" s="284" t="s">
        <v>231</v>
      </c>
      <c r="B81" s="174"/>
      <c r="C81" s="175" t="s">
        <v>19</v>
      </c>
      <c r="D81" s="176" t="s">
        <v>90</v>
      </c>
      <c r="E81" s="176"/>
      <c r="F81" s="177"/>
      <c r="G81" s="178">
        <f>G82</f>
        <v>2131742.4000000004</v>
      </c>
      <c r="H81" s="178">
        <f>H82</f>
        <v>2131742.4000000004</v>
      </c>
      <c r="I81" s="198"/>
      <c r="J81" s="179">
        <f t="shared" si="12"/>
        <v>100</v>
      </c>
    </row>
    <row r="82" spans="1:10" ht="39" customHeight="1">
      <c r="A82" s="285" t="s">
        <v>234</v>
      </c>
      <c r="B82" s="56"/>
      <c r="C82" s="132" t="s">
        <v>19</v>
      </c>
      <c r="D82" s="127" t="s">
        <v>90</v>
      </c>
      <c r="E82" s="127" t="s">
        <v>232</v>
      </c>
      <c r="F82" s="128"/>
      <c r="G82" s="129">
        <f>G83</f>
        <v>2131742.4000000004</v>
      </c>
      <c r="H82" s="129">
        <f>H83</f>
        <v>2131742.4000000004</v>
      </c>
      <c r="I82" s="206"/>
      <c r="J82" s="130">
        <f t="shared" si="12"/>
        <v>100</v>
      </c>
    </row>
    <row r="83" spans="1:10" ht="22.5">
      <c r="A83" s="112" t="s">
        <v>235</v>
      </c>
      <c r="B83" s="56"/>
      <c r="C83" s="118" t="s">
        <v>19</v>
      </c>
      <c r="D83" s="9" t="s">
        <v>90</v>
      </c>
      <c r="E83" s="9" t="s">
        <v>233</v>
      </c>
      <c r="F83" s="10"/>
      <c r="G83" s="57">
        <f>G84+G86</f>
        <v>2131742.4000000004</v>
      </c>
      <c r="H83" s="57">
        <f>H84+H86</f>
        <v>2131742.4000000004</v>
      </c>
      <c r="I83" s="197"/>
      <c r="J83" s="59">
        <f t="shared" si="12"/>
        <v>100</v>
      </c>
    </row>
    <row r="84" spans="1:10" ht="56.25">
      <c r="A84" s="112" t="s">
        <v>216</v>
      </c>
      <c r="B84" s="56"/>
      <c r="C84" s="118" t="s">
        <v>19</v>
      </c>
      <c r="D84" s="9" t="s">
        <v>90</v>
      </c>
      <c r="E84" s="9" t="s">
        <v>233</v>
      </c>
      <c r="F84" s="10" t="s">
        <v>182</v>
      </c>
      <c r="G84" s="57">
        <f>G85</f>
        <v>1787788.87</v>
      </c>
      <c r="H84" s="57">
        <f>H85</f>
        <v>1787788.87</v>
      </c>
      <c r="I84" s="197"/>
      <c r="J84" s="59">
        <f t="shared" si="12"/>
        <v>100</v>
      </c>
    </row>
    <row r="85" spans="1:10" ht="22.5">
      <c r="A85" s="112" t="s">
        <v>188</v>
      </c>
      <c r="B85" s="56"/>
      <c r="C85" s="118" t="s">
        <v>19</v>
      </c>
      <c r="D85" s="9" t="s">
        <v>90</v>
      </c>
      <c r="E85" s="9" t="s">
        <v>233</v>
      </c>
      <c r="F85" s="10" t="s">
        <v>18</v>
      </c>
      <c r="G85" s="124">
        <v>1787788.87</v>
      </c>
      <c r="H85" s="124">
        <v>1787788.87</v>
      </c>
      <c r="I85" s="203"/>
      <c r="J85" s="59">
        <f t="shared" si="12"/>
        <v>100</v>
      </c>
    </row>
    <row r="86" spans="1:10" ht="22.5">
      <c r="A86" s="112" t="s">
        <v>215</v>
      </c>
      <c r="B86" s="56"/>
      <c r="C86" s="118" t="s">
        <v>19</v>
      </c>
      <c r="D86" s="9" t="s">
        <v>90</v>
      </c>
      <c r="E86" s="9" t="s">
        <v>233</v>
      </c>
      <c r="F86" s="10" t="s">
        <v>217</v>
      </c>
      <c r="G86" s="57">
        <f>G87</f>
        <v>343953.53</v>
      </c>
      <c r="H86" s="57">
        <f>H87</f>
        <v>343953.53</v>
      </c>
      <c r="I86" s="197"/>
      <c r="J86" s="59">
        <f t="shared" si="12"/>
        <v>100</v>
      </c>
    </row>
    <row r="87" spans="1:10" ht="22.5">
      <c r="A87" s="112" t="s">
        <v>184</v>
      </c>
      <c r="B87" s="56"/>
      <c r="C87" s="118" t="s">
        <v>19</v>
      </c>
      <c r="D87" s="9" t="s">
        <v>90</v>
      </c>
      <c r="E87" s="9" t="s">
        <v>233</v>
      </c>
      <c r="F87" s="10" t="s">
        <v>186</v>
      </c>
      <c r="G87" s="124">
        <v>343953.53</v>
      </c>
      <c r="H87" s="124">
        <v>343953.53</v>
      </c>
      <c r="I87" s="203"/>
      <c r="J87" s="59">
        <f t="shared" si="12"/>
        <v>100</v>
      </c>
    </row>
    <row r="88" spans="1:10" ht="12.75">
      <c r="A88" s="284" t="s">
        <v>91</v>
      </c>
      <c r="B88" s="174"/>
      <c r="C88" s="175" t="s">
        <v>19</v>
      </c>
      <c r="D88" s="176" t="s">
        <v>92</v>
      </c>
      <c r="E88" s="176"/>
      <c r="F88" s="177"/>
      <c r="G88" s="178">
        <f>G89</f>
        <v>759733.75</v>
      </c>
      <c r="H88" s="178">
        <f>H89</f>
        <v>759733.75</v>
      </c>
      <c r="I88" s="198"/>
      <c r="J88" s="179">
        <f t="shared" si="12"/>
        <v>100</v>
      </c>
    </row>
    <row r="89" spans="1:10" ht="33.75">
      <c r="A89" s="287" t="s">
        <v>234</v>
      </c>
      <c r="B89" s="170"/>
      <c r="C89" s="182" t="s">
        <v>19</v>
      </c>
      <c r="D89" s="183" t="s">
        <v>92</v>
      </c>
      <c r="E89" s="183" t="s">
        <v>232</v>
      </c>
      <c r="F89" s="184"/>
      <c r="G89" s="185">
        <f>G90</f>
        <v>759733.75</v>
      </c>
      <c r="H89" s="185">
        <f>H90</f>
        <v>759733.75</v>
      </c>
      <c r="I89" s="209"/>
      <c r="J89" s="186">
        <f t="shared" si="12"/>
        <v>100</v>
      </c>
    </row>
    <row r="90" spans="1:10" ht="22.5">
      <c r="A90" s="112" t="s">
        <v>237</v>
      </c>
      <c r="B90" s="56"/>
      <c r="C90" s="118" t="s">
        <v>19</v>
      </c>
      <c r="D90" s="9" t="s">
        <v>92</v>
      </c>
      <c r="E90" s="9" t="s">
        <v>236</v>
      </c>
      <c r="F90" s="10"/>
      <c r="G90" s="57">
        <f>G91+G93</f>
        <v>759733.75</v>
      </c>
      <c r="H90" s="57">
        <f>H91+H93</f>
        <v>759733.75</v>
      </c>
      <c r="I90" s="197"/>
      <c r="J90" s="59">
        <f t="shared" si="12"/>
        <v>100</v>
      </c>
    </row>
    <row r="91" spans="1:10" ht="56.25">
      <c r="A91" s="112" t="s">
        <v>216</v>
      </c>
      <c r="B91" s="56"/>
      <c r="C91" s="118" t="s">
        <v>19</v>
      </c>
      <c r="D91" s="9" t="s">
        <v>92</v>
      </c>
      <c r="E91" s="9" t="s">
        <v>236</v>
      </c>
      <c r="F91" s="10" t="s">
        <v>182</v>
      </c>
      <c r="G91" s="57">
        <f>G92</f>
        <v>511455</v>
      </c>
      <c r="H91" s="57">
        <f>H92</f>
        <v>511455</v>
      </c>
      <c r="I91" s="197"/>
      <c r="J91" s="59">
        <f t="shared" si="12"/>
        <v>100</v>
      </c>
    </row>
    <row r="92" spans="1:10" ht="22.5">
      <c r="A92" s="112" t="s">
        <v>188</v>
      </c>
      <c r="B92" s="56"/>
      <c r="C92" s="118" t="s">
        <v>19</v>
      </c>
      <c r="D92" s="9" t="s">
        <v>92</v>
      </c>
      <c r="E92" s="9" t="s">
        <v>236</v>
      </c>
      <c r="F92" s="10" t="s">
        <v>18</v>
      </c>
      <c r="G92" s="124">
        <v>511455</v>
      </c>
      <c r="H92" s="124">
        <v>511455</v>
      </c>
      <c r="I92" s="203"/>
      <c r="J92" s="59">
        <f t="shared" si="12"/>
        <v>100</v>
      </c>
    </row>
    <row r="93" spans="1:10" ht="22.5">
      <c r="A93" s="112" t="s">
        <v>215</v>
      </c>
      <c r="B93" s="56"/>
      <c r="C93" s="118" t="s">
        <v>19</v>
      </c>
      <c r="D93" s="9" t="s">
        <v>92</v>
      </c>
      <c r="E93" s="9" t="s">
        <v>236</v>
      </c>
      <c r="F93" s="10" t="s">
        <v>217</v>
      </c>
      <c r="G93" s="57">
        <f>G94</f>
        <v>248278.75</v>
      </c>
      <c r="H93" s="57">
        <f>H94</f>
        <v>248278.75</v>
      </c>
      <c r="I93" s="197"/>
      <c r="J93" s="59">
        <f t="shared" si="12"/>
        <v>100</v>
      </c>
    </row>
    <row r="94" spans="1:10" ht="22.5">
      <c r="A94" s="112" t="s">
        <v>184</v>
      </c>
      <c r="B94" s="56"/>
      <c r="C94" s="118" t="s">
        <v>19</v>
      </c>
      <c r="D94" s="9" t="s">
        <v>92</v>
      </c>
      <c r="E94" s="9" t="s">
        <v>236</v>
      </c>
      <c r="F94" s="10" t="s">
        <v>186</v>
      </c>
      <c r="G94" s="124">
        <v>248278.75</v>
      </c>
      <c r="H94" s="124">
        <v>248278.75</v>
      </c>
      <c r="I94" s="203"/>
      <c r="J94" s="59">
        <f t="shared" si="12"/>
        <v>100</v>
      </c>
    </row>
    <row r="95" spans="1:10" ht="12.75">
      <c r="A95" s="284" t="s">
        <v>118</v>
      </c>
      <c r="B95" s="174"/>
      <c r="C95" s="175" t="s">
        <v>19</v>
      </c>
      <c r="D95" s="176" t="s">
        <v>117</v>
      </c>
      <c r="E95" s="176"/>
      <c r="F95" s="177"/>
      <c r="G95" s="178">
        <f>G96+G110</f>
        <v>5357630.890000001</v>
      </c>
      <c r="H95" s="178">
        <f>H96+H110</f>
        <v>5340505.890000001</v>
      </c>
      <c r="I95" s="178">
        <f aca="true" t="shared" si="13" ref="I95:I100">G95-H95</f>
        <v>17125</v>
      </c>
      <c r="J95" s="179">
        <f t="shared" si="12"/>
        <v>99.68036245214347</v>
      </c>
    </row>
    <row r="96" spans="1:10" ht="12.75">
      <c r="A96" s="284" t="s">
        <v>502</v>
      </c>
      <c r="B96" s="174"/>
      <c r="C96" s="175" t="s">
        <v>19</v>
      </c>
      <c r="D96" s="176" t="s">
        <v>166</v>
      </c>
      <c r="E96" s="176"/>
      <c r="F96" s="177"/>
      <c r="G96" s="178">
        <f>G97</f>
        <v>5248630.890000001</v>
      </c>
      <c r="H96" s="178">
        <f>H97</f>
        <v>5231505.890000001</v>
      </c>
      <c r="I96" s="178">
        <f t="shared" si="13"/>
        <v>17125</v>
      </c>
      <c r="J96" s="179">
        <f t="shared" si="12"/>
        <v>99.67372443673592</v>
      </c>
    </row>
    <row r="97" spans="1:10" ht="33.75">
      <c r="A97" s="285" t="s">
        <v>242</v>
      </c>
      <c r="B97" s="56"/>
      <c r="C97" s="132" t="s">
        <v>19</v>
      </c>
      <c r="D97" s="127" t="s">
        <v>166</v>
      </c>
      <c r="E97" s="127" t="s">
        <v>240</v>
      </c>
      <c r="F97" s="128"/>
      <c r="G97" s="129">
        <f>G98+G101+G104+G107</f>
        <v>5248630.890000001</v>
      </c>
      <c r="H97" s="129">
        <f>H98+H101+H104+H107</f>
        <v>5231505.890000001</v>
      </c>
      <c r="I97" s="206">
        <f t="shared" si="13"/>
        <v>17125</v>
      </c>
      <c r="J97" s="130">
        <f t="shared" si="12"/>
        <v>99.67372443673592</v>
      </c>
    </row>
    <row r="98" spans="1:10" ht="12.75">
      <c r="A98" s="112" t="s">
        <v>243</v>
      </c>
      <c r="B98" s="56"/>
      <c r="C98" s="118" t="s">
        <v>19</v>
      </c>
      <c r="D98" s="9" t="s">
        <v>166</v>
      </c>
      <c r="E98" s="9" t="s">
        <v>241</v>
      </c>
      <c r="F98" s="10"/>
      <c r="G98" s="57">
        <f>G99</f>
        <v>2948168.02</v>
      </c>
      <c r="H98" s="57">
        <f>H99</f>
        <v>2931043.02</v>
      </c>
      <c r="I98" s="197">
        <f t="shared" si="13"/>
        <v>17125</v>
      </c>
      <c r="J98" s="59">
        <f t="shared" si="12"/>
        <v>99.41913079974323</v>
      </c>
    </row>
    <row r="99" spans="1:10" ht="22.5">
      <c r="A99" s="112" t="s">
        <v>215</v>
      </c>
      <c r="B99" s="56"/>
      <c r="C99" s="118" t="s">
        <v>19</v>
      </c>
      <c r="D99" s="9" t="s">
        <v>166</v>
      </c>
      <c r="E99" s="9" t="s">
        <v>241</v>
      </c>
      <c r="F99" s="10" t="s">
        <v>217</v>
      </c>
      <c r="G99" s="57">
        <f>G100</f>
        <v>2948168.02</v>
      </c>
      <c r="H99" s="57">
        <f>H100</f>
        <v>2931043.02</v>
      </c>
      <c r="I99" s="197">
        <f t="shared" si="13"/>
        <v>17125</v>
      </c>
      <c r="J99" s="59">
        <f t="shared" si="12"/>
        <v>99.41913079974323</v>
      </c>
    </row>
    <row r="100" spans="1:10" ht="22.5">
      <c r="A100" s="112" t="s">
        <v>184</v>
      </c>
      <c r="B100" s="56"/>
      <c r="C100" s="118" t="s">
        <v>19</v>
      </c>
      <c r="D100" s="9" t="s">
        <v>166</v>
      </c>
      <c r="E100" s="9" t="s">
        <v>241</v>
      </c>
      <c r="F100" s="10" t="s">
        <v>186</v>
      </c>
      <c r="G100" s="124">
        <v>2948168.02</v>
      </c>
      <c r="H100" s="124">
        <v>2931043.02</v>
      </c>
      <c r="I100" s="197">
        <f t="shared" si="13"/>
        <v>17125</v>
      </c>
      <c r="J100" s="59">
        <f t="shared" si="12"/>
        <v>99.41913079974323</v>
      </c>
    </row>
    <row r="101" spans="1:10" ht="12.75">
      <c r="A101" s="112" t="s">
        <v>245</v>
      </c>
      <c r="B101" s="56"/>
      <c r="C101" s="118" t="s">
        <v>19</v>
      </c>
      <c r="D101" s="9" t="s">
        <v>166</v>
      </c>
      <c r="E101" s="9" t="s">
        <v>244</v>
      </c>
      <c r="F101" s="10"/>
      <c r="G101" s="57">
        <f>G102</f>
        <v>1506842.68</v>
      </c>
      <c r="H101" s="57">
        <f>H102</f>
        <v>1506842.68</v>
      </c>
      <c r="I101" s="197"/>
      <c r="J101" s="59">
        <f t="shared" si="12"/>
        <v>100</v>
      </c>
    </row>
    <row r="102" spans="1:10" ht="22.5">
      <c r="A102" s="112" t="s">
        <v>215</v>
      </c>
      <c r="B102" s="56"/>
      <c r="C102" s="118" t="s">
        <v>19</v>
      </c>
      <c r="D102" s="9" t="s">
        <v>166</v>
      </c>
      <c r="E102" s="9" t="s">
        <v>244</v>
      </c>
      <c r="F102" s="10" t="s">
        <v>217</v>
      </c>
      <c r="G102" s="57">
        <f>G103</f>
        <v>1506842.68</v>
      </c>
      <c r="H102" s="57">
        <f>H103</f>
        <v>1506842.68</v>
      </c>
      <c r="I102" s="197"/>
      <c r="J102" s="59">
        <f t="shared" si="12"/>
        <v>100</v>
      </c>
    </row>
    <row r="103" spans="1:10" ht="22.5">
      <c r="A103" s="112" t="s">
        <v>184</v>
      </c>
      <c r="B103" s="56"/>
      <c r="C103" s="118" t="s">
        <v>19</v>
      </c>
      <c r="D103" s="9" t="s">
        <v>166</v>
      </c>
      <c r="E103" s="9" t="s">
        <v>244</v>
      </c>
      <c r="F103" s="10" t="s">
        <v>186</v>
      </c>
      <c r="G103" s="124">
        <v>1506842.68</v>
      </c>
      <c r="H103" s="124">
        <v>1506842.68</v>
      </c>
      <c r="I103" s="203"/>
      <c r="J103" s="59">
        <f t="shared" si="12"/>
        <v>100</v>
      </c>
    </row>
    <row r="104" spans="1:10" ht="12.75">
      <c r="A104" s="112" t="s">
        <v>316</v>
      </c>
      <c r="B104" s="56"/>
      <c r="C104" s="118" t="s">
        <v>19</v>
      </c>
      <c r="D104" s="9" t="s">
        <v>166</v>
      </c>
      <c r="E104" s="9" t="s">
        <v>301</v>
      </c>
      <c r="F104" s="10"/>
      <c r="G104" s="139">
        <f>G105</f>
        <v>293620.19</v>
      </c>
      <c r="H104" s="139">
        <f>H105</f>
        <v>293620.19</v>
      </c>
      <c r="I104" s="207"/>
      <c r="J104" s="59">
        <f t="shared" si="12"/>
        <v>100</v>
      </c>
    </row>
    <row r="105" spans="1:10" ht="22.5">
      <c r="A105" s="112" t="s">
        <v>215</v>
      </c>
      <c r="B105" s="56"/>
      <c r="C105" s="118" t="s">
        <v>19</v>
      </c>
      <c r="D105" s="9" t="s">
        <v>166</v>
      </c>
      <c r="E105" s="9" t="s">
        <v>301</v>
      </c>
      <c r="F105" s="10" t="s">
        <v>217</v>
      </c>
      <c r="G105" s="139">
        <f>G106</f>
        <v>293620.19</v>
      </c>
      <c r="H105" s="139">
        <f>H106</f>
        <v>293620.19</v>
      </c>
      <c r="I105" s="207"/>
      <c r="J105" s="59">
        <f aca="true" t="shared" si="14" ref="J105:J137">H105/G105*100</f>
        <v>100</v>
      </c>
    </row>
    <row r="106" spans="1:10" ht="22.5">
      <c r="A106" s="112" t="s">
        <v>184</v>
      </c>
      <c r="B106" s="56"/>
      <c r="C106" s="118" t="s">
        <v>19</v>
      </c>
      <c r="D106" s="9" t="s">
        <v>166</v>
      </c>
      <c r="E106" s="9" t="s">
        <v>301</v>
      </c>
      <c r="F106" s="10" t="s">
        <v>186</v>
      </c>
      <c r="G106" s="124">
        <v>293620.19</v>
      </c>
      <c r="H106" s="124">
        <v>293620.19</v>
      </c>
      <c r="I106" s="203"/>
      <c r="J106" s="59">
        <f t="shared" si="14"/>
        <v>100</v>
      </c>
    </row>
    <row r="107" spans="1:10" ht="33.75">
      <c r="A107" s="112" t="s">
        <v>456</v>
      </c>
      <c r="B107" s="56"/>
      <c r="C107" s="118" t="s">
        <v>19</v>
      </c>
      <c r="D107" s="9" t="s">
        <v>166</v>
      </c>
      <c r="E107" s="9" t="s">
        <v>302</v>
      </c>
      <c r="F107" s="10"/>
      <c r="G107" s="139">
        <f>G108</f>
        <v>500000</v>
      </c>
      <c r="H107" s="139">
        <f>H108</f>
        <v>500000</v>
      </c>
      <c r="I107" s="207"/>
      <c r="J107" s="59">
        <f t="shared" si="14"/>
        <v>100</v>
      </c>
    </row>
    <row r="108" spans="1:10" ht="22.5">
      <c r="A108" s="112" t="s">
        <v>215</v>
      </c>
      <c r="B108" s="56"/>
      <c r="C108" s="118" t="s">
        <v>19</v>
      </c>
      <c r="D108" s="9" t="s">
        <v>166</v>
      </c>
      <c r="E108" s="9" t="s">
        <v>302</v>
      </c>
      <c r="F108" s="10" t="s">
        <v>217</v>
      </c>
      <c r="G108" s="139">
        <f>G109</f>
        <v>500000</v>
      </c>
      <c r="H108" s="139">
        <f>H109</f>
        <v>500000</v>
      </c>
      <c r="I108" s="207"/>
      <c r="J108" s="59">
        <f t="shared" si="14"/>
        <v>100</v>
      </c>
    </row>
    <row r="109" spans="1:10" ht="22.5">
      <c r="A109" s="112" t="s">
        <v>184</v>
      </c>
      <c r="B109" s="56"/>
      <c r="C109" s="118" t="s">
        <v>19</v>
      </c>
      <c r="D109" s="9" t="s">
        <v>166</v>
      </c>
      <c r="E109" s="9" t="s">
        <v>302</v>
      </c>
      <c r="F109" s="10" t="s">
        <v>186</v>
      </c>
      <c r="G109" s="124">
        <v>500000</v>
      </c>
      <c r="H109" s="124">
        <v>500000</v>
      </c>
      <c r="I109" s="203"/>
      <c r="J109" s="59">
        <f t="shared" si="14"/>
        <v>100</v>
      </c>
    </row>
    <row r="110" spans="1:10" ht="22.5">
      <c r="A110" s="285" t="s">
        <v>503</v>
      </c>
      <c r="B110" s="126"/>
      <c r="C110" s="132" t="s">
        <v>19</v>
      </c>
      <c r="D110" s="127" t="s">
        <v>94</v>
      </c>
      <c r="E110" s="127"/>
      <c r="F110" s="128"/>
      <c r="G110" s="129">
        <f aca="true" t="shared" si="15" ref="G110:H113">G111</f>
        <v>109000</v>
      </c>
      <c r="H110" s="129">
        <f t="shared" si="15"/>
        <v>109000</v>
      </c>
      <c r="I110" s="206"/>
      <c r="J110" s="130">
        <f t="shared" si="14"/>
        <v>100</v>
      </c>
    </row>
    <row r="111" spans="1:10" ht="33.75">
      <c r="A111" s="285" t="s">
        <v>206</v>
      </c>
      <c r="B111" s="56"/>
      <c r="C111" s="132" t="s">
        <v>19</v>
      </c>
      <c r="D111" s="127" t="s">
        <v>94</v>
      </c>
      <c r="E111" s="127" t="s">
        <v>203</v>
      </c>
      <c r="F111" s="128"/>
      <c r="G111" s="129">
        <f t="shared" si="15"/>
        <v>109000</v>
      </c>
      <c r="H111" s="129">
        <f t="shared" si="15"/>
        <v>109000</v>
      </c>
      <c r="I111" s="206"/>
      <c r="J111" s="130">
        <f t="shared" si="14"/>
        <v>100</v>
      </c>
    </row>
    <row r="112" spans="1:10" ht="22.5">
      <c r="A112" s="112" t="s">
        <v>246</v>
      </c>
      <c r="B112" s="56"/>
      <c r="C112" s="118" t="s">
        <v>19</v>
      </c>
      <c r="D112" s="9" t="s">
        <v>94</v>
      </c>
      <c r="E112" s="9" t="s">
        <v>204</v>
      </c>
      <c r="F112" s="10"/>
      <c r="G112" s="57">
        <f t="shared" si="15"/>
        <v>109000</v>
      </c>
      <c r="H112" s="57">
        <f t="shared" si="15"/>
        <v>109000</v>
      </c>
      <c r="I112" s="197"/>
      <c r="J112" s="59">
        <f t="shared" si="14"/>
        <v>100</v>
      </c>
    </row>
    <row r="113" spans="1:10" ht="22.5">
      <c r="A113" s="112" t="s">
        <v>215</v>
      </c>
      <c r="B113" s="56"/>
      <c r="C113" s="118" t="s">
        <v>19</v>
      </c>
      <c r="D113" s="9" t="s">
        <v>94</v>
      </c>
      <c r="E113" s="9" t="s">
        <v>204</v>
      </c>
      <c r="F113" s="10" t="s">
        <v>217</v>
      </c>
      <c r="G113" s="57">
        <f t="shared" si="15"/>
        <v>109000</v>
      </c>
      <c r="H113" s="57">
        <f t="shared" si="15"/>
        <v>109000</v>
      </c>
      <c r="I113" s="197"/>
      <c r="J113" s="59">
        <f t="shared" si="14"/>
        <v>100</v>
      </c>
    </row>
    <row r="114" spans="1:10" ht="22.5">
      <c r="A114" s="112" t="s">
        <v>184</v>
      </c>
      <c r="B114" s="56"/>
      <c r="C114" s="118" t="s">
        <v>19</v>
      </c>
      <c r="D114" s="9" t="s">
        <v>94</v>
      </c>
      <c r="E114" s="9" t="s">
        <v>204</v>
      </c>
      <c r="F114" s="10" t="s">
        <v>186</v>
      </c>
      <c r="G114" s="124">
        <v>109000</v>
      </c>
      <c r="H114" s="124">
        <v>109000</v>
      </c>
      <c r="I114" s="203"/>
      <c r="J114" s="59">
        <f t="shared" si="14"/>
        <v>100</v>
      </c>
    </row>
    <row r="115" spans="1:10" ht="12.75">
      <c r="A115" s="284" t="s">
        <v>120</v>
      </c>
      <c r="B115" s="174"/>
      <c r="C115" s="175" t="s">
        <v>19</v>
      </c>
      <c r="D115" s="176" t="s">
        <v>119</v>
      </c>
      <c r="E115" s="176"/>
      <c r="F115" s="177"/>
      <c r="G115" s="178">
        <f>G116+G131+G149</f>
        <v>21577242.240000002</v>
      </c>
      <c r="H115" s="178">
        <f>H116+H131+H149</f>
        <v>21496432.8</v>
      </c>
      <c r="I115" s="198">
        <f>G115-H115</f>
        <v>80809.44000000134</v>
      </c>
      <c r="J115" s="179">
        <f t="shared" si="14"/>
        <v>99.6254876359955</v>
      </c>
    </row>
    <row r="116" spans="1:10" ht="12.75">
      <c r="A116" s="284" t="s">
        <v>509</v>
      </c>
      <c r="B116" s="174"/>
      <c r="C116" s="175" t="s">
        <v>19</v>
      </c>
      <c r="D116" s="176" t="s">
        <v>96</v>
      </c>
      <c r="E116" s="176"/>
      <c r="F116" s="177"/>
      <c r="G116" s="178">
        <f>G118+G121+G127</f>
        <v>2315610.69</v>
      </c>
      <c r="H116" s="178">
        <f>H118+H121+H127</f>
        <v>2315610.69</v>
      </c>
      <c r="I116" s="198"/>
      <c r="J116" s="179">
        <f t="shared" si="14"/>
        <v>100</v>
      </c>
    </row>
    <row r="117" spans="1:10" ht="22.5">
      <c r="A117" s="285" t="s">
        <v>506</v>
      </c>
      <c r="B117" s="56"/>
      <c r="C117" s="132" t="s">
        <v>19</v>
      </c>
      <c r="D117" s="127" t="s">
        <v>96</v>
      </c>
      <c r="E117" s="127" t="s">
        <v>286</v>
      </c>
      <c r="F117" s="128"/>
      <c r="G117" s="129">
        <f aca="true" t="shared" si="16" ref="G117:H119">G118</f>
        <v>18787.97</v>
      </c>
      <c r="H117" s="129">
        <f t="shared" si="16"/>
        <v>18787.97</v>
      </c>
      <c r="I117" s="206"/>
      <c r="J117" s="130">
        <f t="shared" si="14"/>
        <v>100</v>
      </c>
    </row>
    <row r="118" spans="1:10" ht="33.75">
      <c r="A118" s="285" t="s">
        <v>447</v>
      </c>
      <c r="B118" s="56"/>
      <c r="C118" s="132" t="s">
        <v>19</v>
      </c>
      <c r="D118" s="127" t="s">
        <v>96</v>
      </c>
      <c r="E118" s="127" t="s">
        <v>311</v>
      </c>
      <c r="F118" s="128"/>
      <c r="G118" s="129">
        <f t="shared" si="16"/>
        <v>18787.97</v>
      </c>
      <c r="H118" s="129">
        <f t="shared" si="16"/>
        <v>18787.97</v>
      </c>
      <c r="I118" s="206"/>
      <c r="J118" s="130">
        <f t="shared" si="14"/>
        <v>100</v>
      </c>
    </row>
    <row r="119" spans="1:10" ht="22.5">
      <c r="A119" s="112" t="s">
        <v>215</v>
      </c>
      <c r="B119" s="56"/>
      <c r="C119" s="118" t="s">
        <v>19</v>
      </c>
      <c r="D119" s="9" t="s">
        <v>96</v>
      </c>
      <c r="E119" s="9" t="s">
        <v>311</v>
      </c>
      <c r="F119" s="10" t="s">
        <v>217</v>
      </c>
      <c r="G119" s="57">
        <f t="shared" si="16"/>
        <v>18787.97</v>
      </c>
      <c r="H119" s="57">
        <f t="shared" si="16"/>
        <v>18787.97</v>
      </c>
      <c r="I119" s="197"/>
      <c r="J119" s="59">
        <f t="shared" si="14"/>
        <v>100</v>
      </c>
    </row>
    <row r="120" spans="1:10" ht="22.5">
      <c r="A120" s="112" t="s">
        <v>184</v>
      </c>
      <c r="B120" s="56"/>
      <c r="C120" s="118" t="s">
        <v>19</v>
      </c>
      <c r="D120" s="9" t="s">
        <v>96</v>
      </c>
      <c r="E120" s="9" t="s">
        <v>311</v>
      </c>
      <c r="F120" s="10" t="s">
        <v>186</v>
      </c>
      <c r="G120" s="124">
        <v>18787.97</v>
      </c>
      <c r="H120" s="124">
        <v>18787.97</v>
      </c>
      <c r="I120" s="203"/>
      <c r="J120" s="59">
        <f t="shared" si="14"/>
        <v>100</v>
      </c>
    </row>
    <row r="121" spans="1:10" ht="33.75">
      <c r="A121" s="285" t="s">
        <v>449</v>
      </c>
      <c r="B121" s="56"/>
      <c r="C121" s="132" t="s">
        <v>19</v>
      </c>
      <c r="D121" s="127" t="s">
        <v>96</v>
      </c>
      <c r="E121" s="127" t="s">
        <v>448</v>
      </c>
      <c r="F121" s="128"/>
      <c r="G121" s="129">
        <f>G122</f>
        <v>1790387.16</v>
      </c>
      <c r="H121" s="129">
        <f>H122</f>
        <v>1790387.16</v>
      </c>
      <c r="I121" s="206"/>
      <c r="J121" s="130">
        <f t="shared" si="14"/>
        <v>100</v>
      </c>
    </row>
    <row r="122" spans="1:10" ht="33.75">
      <c r="A122" s="112" t="s">
        <v>450</v>
      </c>
      <c r="B122" s="56"/>
      <c r="C122" s="118" t="s">
        <v>19</v>
      </c>
      <c r="D122" s="9" t="s">
        <v>96</v>
      </c>
      <c r="E122" s="9" t="s">
        <v>312</v>
      </c>
      <c r="F122" s="10"/>
      <c r="G122" s="57">
        <f>G123+G125</f>
        <v>1790387.16</v>
      </c>
      <c r="H122" s="57">
        <f>H123+H125</f>
        <v>1790387.16</v>
      </c>
      <c r="I122" s="197"/>
      <c r="J122" s="59">
        <f t="shared" si="14"/>
        <v>100</v>
      </c>
    </row>
    <row r="123" spans="1:10" ht="22.5">
      <c r="A123" s="112" t="s">
        <v>215</v>
      </c>
      <c r="B123" s="56"/>
      <c r="C123" s="118" t="s">
        <v>19</v>
      </c>
      <c r="D123" s="9" t="s">
        <v>96</v>
      </c>
      <c r="E123" s="9" t="s">
        <v>312</v>
      </c>
      <c r="F123" s="10" t="s">
        <v>217</v>
      </c>
      <c r="G123" s="57">
        <f>G124</f>
        <v>1550253.66</v>
      </c>
      <c r="H123" s="57">
        <f>H124</f>
        <v>1550253.66</v>
      </c>
      <c r="I123" s="197"/>
      <c r="J123" s="59">
        <f t="shared" si="14"/>
        <v>100</v>
      </c>
    </row>
    <row r="124" spans="1:10" ht="22.5">
      <c r="A124" s="112" t="s">
        <v>184</v>
      </c>
      <c r="B124" s="56"/>
      <c r="C124" s="118" t="s">
        <v>19</v>
      </c>
      <c r="D124" s="9" t="s">
        <v>96</v>
      </c>
      <c r="E124" s="9" t="s">
        <v>312</v>
      </c>
      <c r="F124" s="10" t="s">
        <v>186</v>
      </c>
      <c r="G124" s="124">
        <v>1550253.66</v>
      </c>
      <c r="H124" s="124">
        <v>1550253.66</v>
      </c>
      <c r="I124" s="203"/>
      <c r="J124" s="59">
        <f t="shared" si="14"/>
        <v>100</v>
      </c>
    </row>
    <row r="125" spans="1:10" ht="12.75">
      <c r="A125" s="112" t="s">
        <v>218</v>
      </c>
      <c r="B125" s="56"/>
      <c r="C125" s="118" t="s">
        <v>19</v>
      </c>
      <c r="D125" s="9" t="s">
        <v>96</v>
      </c>
      <c r="E125" s="9" t="s">
        <v>312</v>
      </c>
      <c r="F125" s="10" t="s">
        <v>219</v>
      </c>
      <c r="G125" s="139">
        <f>G126</f>
        <v>240133.5</v>
      </c>
      <c r="H125" s="139">
        <f>H126</f>
        <v>240133.5</v>
      </c>
      <c r="I125" s="207"/>
      <c r="J125" s="59">
        <f t="shared" si="14"/>
        <v>100</v>
      </c>
    </row>
    <row r="126" spans="1:10" ht="33.75">
      <c r="A126" s="112" t="s">
        <v>210</v>
      </c>
      <c r="B126" s="56"/>
      <c r="C126" s="118" t="s">
        <v>19</v>
      </c>
      <c r="D126" s="9" t="s">
        <v>96</v>
      </c>
      <c r="E126" s="9" t="s">
        <v>312</v>
      </c>
      <c r="F126" s="10" t="s">
        <v>163</v>
      </c>
      <c r="G126" s="124">
        <v>240133.5</v>
      </c>
      <c r="H126" s="124">
        <v>240133.5</v>
      </c>
      <c r="I126" s="203"/>
      <c r="J126" s="59">
        <f t="shared" si="14"/>
        <v>100</v>
      </c>
    </row>
    <row r="127" spans="1:10" ht="33.75">
      <c r="A127" s="285" t="s">
        <v>206</v>
      </c>
      <c r="B127" s="56"/>
      <c r="C127" s="132" t="s">
        <v>19</v>
      </c>
      <c r="D127" s="127" t="s">
        <v>96</v>
      </c>
      <c r="E127" s="127" t="s">
        <v>203</v>
      </c>
      <c r="F127" s="128"/>
      <c r="G127" s="129">
        <f aca="true" t="shared" si="17" ref="G127:H129">G128</f>
        <v>506435.56</v>
      </c>
      <c r="H127" s="129">
        <f t="shared" si="17"/>
        <v>506435.56</v>
      </c>
      <c r="I127" s="206"/>
      <c r="J127" s="130">
        <f t="shared" si="14"/>
        <v>100</v>
      </c>
    </row>
    <row r="128" spans="1:10" ht="12.75">
      <c r="A128" s="112" t="s">
        <v>248</v>
      </c>
      <c r="B128" s="56"/>
      <c r="C128" s="118" t="s">
        <v>19</v>
      </c>
      <c r="D128" s="9" t="s">
        <v>96</v>
      </c>
      <c r="E128" s="9" t="s">
        <v>247</v>
      </c>
      <c r="F128" s="10"/>
      <c r="G128" s="57">
        <f t="shared" si="17"/>
        <v>506435.56</v>
      </c>
      <c r="H128" s="57">
        <f t="shared" si="17"/>
        <v>506435.56</v>
      </c>
      <c r="I128" s="197"/>
      <c r="J128" s="59">
        <f t="shared" si="14"/>
        <v>100</v>
      </c>
    </row>
    <row r="129" spans="1:10" ht="22.5">
      <c r="A129" s="112" t="s">
        <v>215</v>
      </c>
      <c r="B129" s="56"/>
      <c r="C129" s="118" t="s">
        <v>19</v>
      </c>
      <c r="D129" s="9" t="s">
        <v>96</v>
      </c>
      <c r="E129" s="9" t="s">
        <v>247</v>
      </c>
      <c r="F129" s="10" t="s">
        <v>217</v>
      </c>
      <c r="G129" s="57">
        <f t="shared" si="17"/>
        <v>506435.56</v>
      </c>
      <c r="H129" s="57">
        <f t="shared" si="17"/>
        <v>506435.56</v>
      </c>
      <c r="I129" s="197"/>
      <c r="J129" s="59">
        <f t="shared" si="14"/>
        <v>100</v>
      </c>
    </row>
    <row r="130" spans="1:10" ht="22.5">
      <c r="A130" s="112" t="s">
        <v>184</v>
      </c>
      <c r="B130" s="56"/>
      <c r="C130" s="118" t="s">
        <v>19</v>
      </c>
      <c r="D130" s="9" t="s">
        <v>96</v>
      </c>
      <c r="E130" s="9" t="s">
        <v>247</v>
      </c>
      <c r="F130" s="10" t="s">
        <v>186</v>
      </c>
      <c r="G130" s="124">
        <v>506435.56</v>
      </c>
      <c r="H130" s="124">
        <v>506435.56</v>
      </c>
      <c r="I130" s="203"/>
      <c r="J130" s="59">
        <f t="shared" si="14"/>
        <v>100</v>
      </c>
    </row>
    <row r="131" spans="1:10" ht="12.75">
      <c r="A131" s="288" t="s">
        <v>508</v>
      </c>
      <c r="B131" s="187"/>
      <c r="C131" s="188" t="s">
        <v>19</v>
      </c>
      <c r="D131" s="189" t="s">
        <v>98</v>
      </c>
      <c r="E131" s="189"/>
      <c r="F131" s="190"/>
      <c r="G131" s="181">
        <f>G132+G136+G143</f>
        <v>6208986.95</v>
      </c>
      <c r="H131" s="181">
        <f>H132+H136+H143</f>
        <v>6193718.760000001</v>
      </c>
      <c r="I131" s="204">
        <f>G131-H131</f>
        <v>15268.189999999478</v>
      </c>
      <c r="J131" s="191">
        <f t="shared" si="14"/>
        <v>99.7540953117964</v>
      </c>
    </row>
    <row r="132" spans="1:10" ht="33.75">
      <c r="A132" s="285" t="s">
        <v>239</v>
      </c>
      <c r="B132" s="126"/>
      <c r="C132" s="132" t="s">
        <v>19</v>
      </c>
      <c r="D132" s="127" t="s">
        <v>98</v>
      </c>
      <c r="E132" s="127" t="s">
        <v>238</v>
      </c>
      <c r="F132" s="128"/>
      <c r="G132" s="129">
        <f aca="true" t="shared" si="18" ref="G132:H134">G133</f>
        <v>1643718.07</v>
      </c>
      <c r="H132" s="129">
        <f t="shared" si="18"/>
        <v>1643718.07</v>
      </c>
      <c r="I132" s="206"/>
      <c r="J132" s="130">
        <f t="shared" si="14"/>
        <v>100</v>
      </c>
    </row>
    <row r="133" spans="1:10" ht="22.5">
      <c r="A133" s="112" t="s">
        <v>250</v>
      </c>
      <c r="B133" s="56"/>
      <c r="C133" s="118" t="s">
        <v>19</v>
      </c>
      <c r="D133" s="9" t="s">
        <v>98</v>
      </c>
      <c r="E133" s="9" t="s">
        <v>249</v>
      </c>
      <c r="F133" s="10"/>
      <c r="G133" s="57">
        <f t="shared" si="18"/>
        <v>1643718.07</v>
      </c>
      <c r="H133" s="57">
        <f t="shared" si="18"/>
        <v>1643718.07</v>
      </c>
      <c r="I133" s="197"/>
      <c r="J133" s="59">
        <f t="shared" si="14"/>
        <v>100</v>
      </c>
    </row>
    <row r="134" spans="1:10" ht="22.5">
      <c r="A134" s="112" t="s">
        <v>215</v>
      </c>
      <c r="B134" s="56"/>
      <c r="C134" s="118" t="s">
        <v>19</v>
      </c>
      <c r="D134" s="9" t="s">
        <v>98</v>
      </c>
      <c r="E134" s="9" t="s">
        <v>249</v>
      </c>
      <c r="F134" s="10" t="s">
        <v>217</v>
      </c>
      <c r="G134" s="57">
        <f t="shared" si="18"/>
        <v>1643718.07</v>
      </c>
      <c r="H134" s="57">
        <f t="shared" si="18"/>
        <v>1643718.07</v>
      </c>
      <c r="I134" s="197"/>
      <c r="J134" s="59">
        <f t="shared" si="14"/>
        <v>100</v>
      </c>
    </row>
    <row r="135" spans="1:10" ht="22.5">
      <c r="A135" s="112" t="s">
        <v>184</v>
      </c>
      <c r="B135" s="56"/>
      <c r="C135" s="118" t="s">
        <v>19</v>
      </c>
      <c r="D135" s="9" t="s">
        <v>98</v>
      </c>
      <c r="E135" s="9" t="s">
        <v>249</v>
      </c>
      <c r="F135" s="10" t="s">
        <v>186</v>
      </c>
      <c r="G135" s="124">
        <v>1643718.07</v>
      </c>
      <c r="H135" s="124">
        <v>1643718.07</v>
      </c>
      <c r="I135" s="203"/>
      <c r="J135" s="59">
        <f t="shared" si="14"/>
        <v>100</v>
      </c>
    </row>
    <row r="136" spans="1:10" ht="33.75">
      <c r="A136" s="285" t="s">
        <v>206</v>
      </c>
      <c r="B136" s="126"/>
      <c r="C136" s="132" t="s">
        <v>19</v>
      </c>
      <c r="D136" s="127" t="s">
        <v>98</v>
      </c>
      <c r="E136" s="127" t="s">
        <v>203</v>
      </c>
      <c r="F136" s="128"/>
      <c r="G136" s="141">
        <f>G137</f>
        <v>3726460.51</v>
      </c>
      <c r="H136" s="141">
        <f>H137</f>
        <v>3711192.3200000003</v>
      </c>
      <c r="I136" s="197">
        <f>G136-H136</f>
        <v>15268.189999999478</v>
      </c>
      <c r="J136" s="130">
        <f t="shared" si="14"/>
        <v>99.59027635046643</v>
      </c>
    </row>
    <row r="137" spans="1:10" ht="22.5">
      <c r="A137" s="112" t="s">
        <v>251</v>
      </c>
      <c r="B137" s="56"/>
      <c r="C137" s="118" t="s">
        <v>19</v>
      </c>
      <c r="D137" s="9" t="s">
        <v>98</v>
      </c>
      <c r="E137" s="9" t="s">
        <v>208</v>
      </c>
      <c r="F137" s="10"/>
      <c r="G137" s="139">
        <f>G138+G140</f>
        <v>3726460.51</v>
      </c>
      <c r="H137" s="139">
        <f>H138+H140</f>
        <v>3711192.3200000003</v>
      </c>
      <c r="I137" s="197">
        <f>G137-H137</f>
        <v>15268.189999999478</v>
      </c>
      <c r="J137" s="59">
        <f t="shared" si="14"/>
        <v>99.59027635046643</v>
      </c>
    </row>
    <row r="138" spans="1:10" ht="22.5">
      <c r="A138" s="112" t="s">
        <v>215</v>
      </c>
      <c r="B138" s="56"/>
      <c r="C138" s="118" t="s">
        <v>19</v>
      </c>
      <c r="D138" s="9" t="s">
        <v>98</v>
      </c>
      <c r="E138" s="9" t="s">
        <v>208</v>
      </c>
      <c r="F138" s="10" t="s">
        <v>217</v>
      </c>
      <c r="G138" s="139">
        <f>G139</f>
        <v>947010.72</v>
      </c>
      <c r="H138" s="139">
        <f>H139</f>
        <v>931742.53</v>
      </c>
      <c r="I138" s="197">
        <f>G138-H138</f>
        <v>15268.189999999944</v>
      </c>
      <c r="J138" s="59">
        <f aca="true" t="shared" si="19" ref="J138:J169">H138/G138*100</f>
        <v>98.38774897923015</v>
      </c>
    </row>
    <row r="139" spans="1:10" ht="22.5">
      <c r="A139" s="112" t="s">
        <v>184</v>
      </c>
      <c r="B139" s="56"/>
      <c r="C139" s="118" t="s">
        <v>19</v>
      </c>
      <c r="D139" s="9" t="s">
        <v>98</v>
      </c>
      <c r="E139" s="9" t="s">
        <v>208</v>
      </c>
      <c r="F139" s="10" t="s">
        <v>186</v>
      </c>
      <c r="G139" s="124">
        <v>947010.72</v>
      </c>
      <c r="H139" s="124">
        <v>931742.53</v>
      </c>
      <c r="I139" s="197">
        <f>G139-H139</f>
        <v>15268.189999999944</v>
      </c>
      <c r="J139" s="59">
        <f t="shared" si="19"/>
        <v>98.38774897923015</v>
      </c>
    </row>
    <row r="140" spans="1:10" ht="12.75">
      <c r="A140" s="112" t="s">
        <v>218</v>
      </c>
      <c r="B140" s="56"/>
      <c r="C140" s="118" t="s">
        <v>19</v>
      </c>
      <c r="D140" s="9" t="s">
        <v>98</v>
      </c>
      <c r="E140" s="9" t="s">
        <v>208</v>
      </c>
      <c r="F140" s="10" t="s">
        <v>219</v>
      </c>
      <c r="G140" s="139">
        <f>G141+G142</f>
        <v>2779449.79</v>
      </c>
      <c r="H140" s="139">
        <f>H141+H142</f>
        <v>2779449.79</v>
      </c>
      <c r="I140" s="207"/>
      <c r="J140" s="59">
        <f t="shared" si="19"/>
        <v>100</v>
      </c>
    </row>
    <row r="141" spans="1:10" ht="33.75">
      <c r="A141" s="112" t="s">
        <v>210</v>
      </c>
      <c r="B141" s="56"/>
      <c r="C141" s="118" t="s">
        <v>19</v>
      </c>
      <c r="D141" s="9" t="s">
        <v>98</v>
      </c>
      <c r="E141" s="9" t="s">
        <v>208</v>
      </c>
      <c r="F141" s="10" t="s">
        <v>163</v>
      </c>
      <c r="G141" s="124">
        <v>2773996.6</v>
      </c>
      <c r="H141" s="124">
        <v>2773996.6</v>
      </c>
      <c r="I141" s="203"/>
      <c r="J141" s="59">
        <f t="shared" si="19"/>
        <v>100</v>
      </c>
    </row>
    <row r="142" spans="1:10" ht="12.75">
      <c r="A142" s="112" t="s">
        <v>445</v>
      </c>
      <c r="B142" s="56"/>
      <c r="C142" s="118" t="s">
        <v>19</v>
      </c>
      <c r="D142" s="9" t="s">
        <v>98</v>
      </c>
      <c r="E142" s="9" t="s">
        <v>208</v>
      </c>
      <c r="F142" s="10" t="s">
        <v>303</v>
      </c>
      <c r="G142" s="124">
        <v>5453.19</v>
      </c>
      <c r="H142" s="124">
        <v>5453.19</v>
      </c>
      <c r="I142" s="203"/>
      <c r="J142" s="59">
        <f t="shared" si="19"/>
        <v>100</v>
      </c>
    </row>
    <row r="143" spans="1:10" ht="33.75">
      <c r="A143" s="285" t="s">
        <v>266</v>
      </c>
      <c r="B143" s="56"/>
      <c r="C143" s="132" t="s">
        <v>19</v>
      </c>
      <c r="D143" s="127" t="s">
        <v>98</v>
      </c>
      <c r="E143" s="127" t="s">
        <v>264</v>
      </c>
      <c r="F143" s="128"/>
      <c r="G143" s="141">
        <f>G144</f>
        <v>838808.37</v>
      </c>
      <c r="H143" s="141">
        <f>H144</f>
        <v>838808.37</v>
      </c>
      <c r="I143" s="210"/>
      <c r="J143" s="130">
        <f t="shared" si="19"/>
        <v>100</v>
      </c>
    </row>
    <row r="144" spans="1:10" ht="12.75">
      <c r="A144" s="112" t="s">
        <v>451</v>
      </c>
      <c r="B144" s="56"/>
      <c r="C144" s="118" t="s">
        <v>19</v>
      </c>
      <c r="D144" s="9" t="s">
        <v>98</v>
      </c>
      <c r="E144" s="9" t="s">
        <v>265</v>
      </c>
      <c r="F144" s="10"/>
      <c r="G144" s="139">
        <f>G145+G147</f>
        <v>838808.37</v>
      </c>
      <c r="H144" s="139">
        <f>H145+H147</f>
        <v>838808.37</v>
      </c>
      <c r="I144" s="207"/>
      <c r="J144" s="59">
        <f t="shared" si="19"/>
        <v>100</v>
      </c>
    </row>
    <row r="145" spans="1:10" ht="22.5">
      <c r="A145" s="112" t="s">
        <v>215</v>
      </c>
      <c r="B145" s="56"/>
      <c r="C145" s="118" t="s">
        <v>19</v>
      </c>
      <c r="D145" s="9" t="s">
        <v>98</v>
      </c>
      <c r="E145" s="9" t="s">
        <v>265</v>
      </c>
      <c r="F145" s="10" t="s">
        <v>217</v>
      </c>
      <c r="G145" s="139">
        <f>G146</f>
        <v>47689.1</v>
      </c>
      <c r="H145" s="139">
        <f>H146</f>
        <v>47689.1</v>
      </c>
      <c r="I145" s="207"/>
      <c r="J145" s="59">
        <f t="shared" si="19"/>
        <v>100</v>
      </c>
    </row>
    <row r="146" spans="1:10" ht="22.5">
      <c r="A146" s="112" t="s">
        <v>184</v>
      </c>
      <c r="B146" s="56"/>
      <c r="C146" s="118" t="s">
        <v>19</v>
      </c>
      <c r="D146" s="9" t="s">
        <v>98</v>
      </c>
      <c r="E146" s="9" t="s">
        <v>265</v>
      </c>
      <c r="F146" s="10" t="s">
        <v>186</v>
      </c>
      <c r="G146" s="124">
        <v>47689.1</v>
      </c>
      <c r="H146" s="124">
        <v>47689.1</v>
      </c>
      <c r="I146" s="203"/>
      <c r="J146" s="59">
        <f t="shared" si="19"/>
        <v>100</v>
      </c>
    </row>
    <row r="147" spans="1:10" ht="33.75">
      <c r="A147" s="112" t="s">
        <v>221</v>
      </c>
      <c r="B147" s="56"/>
      <c r="C147" s="118" t="s">
        <v>19</v>
      </c>
      <c r="D147" s="9" t="s">
        <v>98</v>
      </c>
      <c r="E147" s="9" t="s">
        <v>265</v>
      </c>
      <c r="F147" s="10" t="s">
        <v>220</v>
      </c>
      <c r="G147" s="139">
        <f>G148</f>
        <v>791119.27</v>
      </c>
      <c r="H147" s="139">
        <f>H148</f>
        <v>791119.27</v>
      </c>
      <c r="I147" s="207"/>
      <c r="J147" s="59">
        <f t="shared" si="19"/>
        <v>100</v>
      </c>
    </row>
    <row r="148" spans="1:10" ht="12.75">
      <c r="A148" s="112" t="s">
        <v>207</v>
      </c>
      <c r="B148" s="56"/>
      <c r="C148" s="118" t="s">
        <v>19</v>
      </c>
      <c r="D148" s="9" t="s">
        <v>98</v>
      </c>
      <c r="E148" s="9" t="s">
        <v>265</v>
      </c>
      <c r="F148" s="10" t="s">
        <v>205</v>
      </c>
      <c r="G148" s="124">
        <v>791119.27</v>
      </c>
      <c r="H148" s="124">
        <v>791119.27</v>
      </c>
      <c r="I148" s="203"/>
      <c r="J148" s="59">
        <f t="shared" si="19"/>
        <v>100</v>
      </c>
    </row>
    <row r="149" spans="1:10" ht="12.75">
      <c r="A149" s="284" t="s">
        <v>507</v>
      </c>
      <c r="B149" s="174"/>
      <c r="C149" s="175" t="s">
        <v>19</v>
      </c>
      <c r="D149" s="176" t="s">
        <v>100</v>
      </c>
      <c r="E149" s="176"/>
      <c r="F149" s="177"/>
      <c r="G149" s="178">
        <f>G150+G171+G178</f>
        <v>13052644.6</v>
      </c>
      <c r="H149" s="178">
        <f>H150+H171+H178</f>
        <v>12987103.35</v>
      </c>
      <c r="I149" s="198">
        <f>G149-H149</f>
        <v>65541.25</v>
      </c>
      <c r="J149" s="179">
        <f t="shared" si="19"/>
        <v>99.49786995656036</v>
      </c>
    </row>
    <row r="150" spans="1:10" ht="33.75">
      <c r="A150" s="285" t="s">
        <v>254</v>
      </c>
      <c r="B150" s="126"/>
      <c r="C150" s="132" t="s">
        <v>19</v>
      </c>
      <c r="D150" s="127" t="s">
        <v>100</v>
      </c>
      <c r="E150" s="127" t="s">
        <v>252</v>
      </c>
      <c r="F150" s="128"/>
      <c r="G150" s="129">
        <f>G151+G156+G159+G162+G165+G168</f>
        <v>8615476</v>
      </c>
      <c r="H150" s="129">
        <f>H151+H156+H159+H162+H165+H168</f>
        <v>8549934.75</v>
      </c>
      <c r="I150" s="206"/>
      <c r="J150" s="130">
        <f t="shared" si="19"/>
        <v>99.23926141747711</v>
      </c>
    </row>
    <row r="151" spans="1:10" ht="12.75">
      <c r="A151" s="285" t="s">
        <v>255</v>
      </c>
      <c r="B151" s="56"/>
      <c r="C151" s="118" t="s">
        <v>19</v>
      </c>
      <c r="D151" s="9" t="s">
        <v>100</v>
      </c>
      <c r="E151" s="9" t="s">
        <v>253</v>
      </c>
      <c r="F151" s="10"/>
      <c r="G151" s="57">
        <f>G152+G154</f>
        <v>979842.7200000001</v>
      </c>
      <c r="H151" s="57">
        <f>H152+H154</f>
        <v>979842.7200000001</v>
      </c>
      <c r="I151" s="197"/>
      <c r="J151" s="59">
        <f t="shared" si="19"/>
        <v>100</v>
      </c>
    </row>
    <row r="152" spans="1:10" ht="22.5">
      <c r="A152" s="112" t="s">
        <v>215</v>
      </c>
      <c r="B152" s="56"/>
      <c r="C152" s="118" t="s">
        <v>19</v>
      </c>
      <c r="D152" s="9" t="s">
        <v>100</v>
      </c>
      <c r="E152" s="9" t="s">
        <v>253</v>
      </c>
      <c r="F152" s="10" t="s">
        <v>217</v>
      </c>
      <c r="G152" s="57">
        <f>G153</f>
        <v>979430.43</v>
      </c>
      <c r="H152" s="57">
        <f>H153</f>
        <v>979430.43</v>
      </c>
      <c r="I152" s="197"/>
      <c r="J152" s="59">
        <f t="shared" si="19"/>
        <v>100</v>
      </c>
    </row>
    <row r="153" spans="1:10" ht="22.5">
      <c r="A153" s="112" t="s">
        <v>184</v>
      </c>
      <c r="B153" s="56"/>
      <c r="C153" s="118" t="s">
        <v>19</v>
      </c>
      <c r="D153" s="9" t="s">
        <v>100</v>
      </c>
      <c r="E153" s="9" t="s">
        <v>253</v>
      </c>
      <c r="F153" s="10" t="s">
        <v>186</v>
      </c>
      <c r="G153" s="124">
        <v>979430.43</v>
      </c>
      <c r="H153" s="124">
        <v>979430.43</v>
      </c>
      <c r="I153" s="203"/>
      <c r="J153" s="59">
        <f t="shared" si="19"/>
        <v>100</v>
      </c>
    </row>
    <row r="154" spans="1:10" ht="12.75">
      <c r="A154" s="112" t="s">
        <v>218</v>
      </c>
      <c r="B154" s="56"/>
      <c r="C154" s="118" t="s">
        <v>19</v>
      </c>
      <c r="D154" s="9" t="s">
        <v>100</v>
      </c>
      <c r="E154" s="9" t="s">
        <v>253</v>
      </c>
      <c r="F154" s="10" t="s">
        <v>219</v>
      </c>
      <c r="G154" s="57">
        <f>G155</f>
        <v>412.29</v>
      </c>
      <c r="H154" s="57">
        <f>H155</f>
        <v>412.29</v>
      </c>
      <c r="I154" s="197"/>
      <c r="J154" s="59">
        <f t="shared" si="19"/>
        <v>100</v>
      </c>
    </row>
    <row r="155" spans="1:10" ht="12.75">
      <c r="A155" s="112" t="s">
        <v>189</v>
      </c>
      <c r="B155" s="56"/>
      <c r="C155" s="118" t="s">
        <v>19</v>
      </c>
      <c r="D155" s="9" t="s">
        <v>100</v>
      </c>
      <c r="E155" s="9" t="s">
        <v>253</v>
      </c>
      <c r="F155" s="10" t="s">
        <v>187</v>
      </c>
      <c r="G155" s="124">
        <v>412.29</v>
      </c>
      <c r="H155" s="124">
        <v>412.29</v>
      </c>
      <c r="I155" s="203"/>
      <c r="J155" s="59">
        <f t="shared" si="19"/>
        <v>100</v>
      </c>
    </row>
    <row r="156" spans="1:10" ht="12.75">
      <c r="A156" s="285" t="s">
        <v>257</v>
      </c>
      <c r="B156" s="56"/>
      <c r="C156" s="118" t="s">
        <v>19</v>
      </c>
      <c r="D156" s="9" t="s">
        <v>100</v>
      </c>
      <c r="E156" s="9" t="s">
        <v>256</v>
      </c>
      <c r="F156" s="10"/>
      <c r="G156" s="57">
        <f>G157</f>
        <v>3121856.44</v>
      </c>
      <c r="H156" s="57">
        <f>H157</f>
        <v>3121856.44</v>
      </c>
      <c r="I156" s="197"/>
      <c r="J156" s="59">
        <f t="shared" si="19"/>
        <v>100</v>
      </c>
    </row>
    <row r="157" spans="1:10" ht="22.5">
      <c r="A157" s="112" t="s">
        <v>215</v>
      </c>
      <c r="B157" s="56"/>
      <c r="C157" s="118" t="s">
        <v>19</v>
      </c>
      <c r="D157" s="9" t="s">
        <v>100</v>
      </c>
      <c r="E157" s="9" t="s">
        <v>256</v>
      </c>
      <c r="F157" s="10" t="s">
        <v>217</v>
      </c>
      <c r="G157" s="57">
        <f>G158</f>
        <v>3121856.44</v>
      </c>
      <c r="H157" s="57">
        <f>H158</f>
        <v>3121856.44</v>
      </c>
      <c r="I157" s="197"/>
      <c r="J157" s="59">
        <f t="shared" si="19"/>
        <v>100</v>
      </c>
    </row>
    <row r="158" spans="1:10" ht="22.5">
      <c r="A158" s="112" t="s">
        <v>184</v>
      </c>
      <c r="B158" s="56"/>
      <c r="C158" s="118" t="s">
        <v>19</v>
      </c>
      <c r="D158" s="9" t="s">
        <v>100</v>
      </c>
      <c r="E158" s="9" t="s">
        <v>256</v>
      </c>
      <c r="F158" s="10" t="s">
        <v>186</v>
      </c>
      <c r="G158" s="124">
        <v>3121856.44</v>
      </c>
      <c r="H158" s="124">
        <v>3121856.44</v>
      </c>
      <c r="I158" s="203"/>
      <c r="J158" s="59">
        <f t="shared" si="19"/>
        <v>100</v>
      </c>
    </row>
    <row r="159" spans="1:10" ht="12.75">
      <c r="A159" s="285" t="s">
        <v>259</v>
      </c>
      <c r="B159" s="56"/>
      <c r="C159" s="118" t="s">
        <v>19</v>
      </c>
      <c r="D159" s="9" t="s">
        <v>100</v>
      </c>
      <c r="E159" s="9" t="s">
        <v>258</v>
      </c>
      <c r="F159" s="10"/>
      <c r="G159" s="57">
        <f>G160</f>
        <v>65541.25</v>
      </c>
      <c r="H159" s="57">
        <f>H160</f>
        <v>0</v>
      </c>
      <c r="I159" s="197">
        <f>G159-H159</f>
        <v>65541.25</v>
      </c>
      <c r="J159" s="59">
        <f t="shared" si="19"/>
        <v>0</v>
      </c>
    </row>
    <row r="160" spans="1:10" ht="22.5">
      <c r="A160" s="112" t="s">
        <v>215</v>
      </c>
      <c r="B160" s="56"/>
      <c r="C160" s="118" t="s">
        <v>19</v>
      </c>
      <c r="D160" s="9" t="s">
        <v>100</v>
      </c>
      <c r="E160" s="9" t="s">
        <v>258</v>
      </c>
      <c r="F160" s="10" t="s">
        <v>217</v>
      </c>
      <c r="G160" s="57">
        <f>G161</f>
        <v>65541.25</v>
      </c>
      <c r="H160" s="57">
        <f>H161</f>
        <v>0</v>
      </c>
      <c r="I160" s="197">
        <f>G160-H160</f>
        <v>65541.25</v>
      </c>
      <c r="J160" s="59">
        <f t="shared" si="19"/>
        <v>0</v>
      </c>
    </row>
    <row r="161" spans="1:10" ht="22.5">
      <c r="A161" s="112" t="s">
        <v>184</v>
      </c>
      <c r="B161" s="56"/>
      <c r="C161" s="118" t="s">
        <v>19</v>
      </c>
      <c r="D161" s="9" t="s">
        <v>100</v>
      </c>
      <c r="E161" s="9" t="s">
        <v>258</v>
      </c>
      <c r="F161" s="10" t="s">
        <v>186</v>
      </c>
      <c r="G161" s="124">
        <v>65541.25</v>
      </c>
      <c r="H161" s="124">
        <v>0</v>
      </c>
      <c r="I161" s="197">
        <f>G161-H161</f>
        <v>65541.25</v>
      </c>
      <c r="J161" s="59">
        <f t="shared" si="19"/>
        <v>0</v>
      </c>
    </row>
    <row r="162" spans="1:10" ht="12.75">
      <c r="A162" s="285" t="s">
        <v>261</v>
      </c>
      <c r="B162" s="56"/>
      <c r="C162" s="118" t="s">
        <v>19</v>
      </c>
      <c r="D162" s="9" t="s">
        <v>100</v>
      </c>
      <c r="E162" s="9" t="s">
        <v>260</v>
      </c>
      <c r="F162" s="10"/>
      <c r="G162" s="57">
        <f>G163</f>
        <v>1392446.83</v>
      </c>
      <c r="H162" s="57">
        <f>H163</f>
        <v>1392446.83</v>
      </c>
      <c r="I162" s="197"/>
      <c r="J162" s="59">
        <f t="shared" si="19"/>
        <v>100</v>
      </c>
    </row>
    <row r="163" spans="1:10" ht="22.5">
      <c r="A163" s="112" t="s">
        <v>215</v>
      </c>
      <c r="B163" s="56"/>
      <c r="C163" s="118" t="s">
        <v>19</v>
      </c>
      <c r="D163" s="9" t="s">
        <v>100</v>
      </c>
      <c r="E163" s="9" t="s">
        <v>260</v>
      </c>
      <c r="F163" s="10" t="s">
        <v>217</v>
      </c>
      <c r="G163" s="57">
        <f>G164</f>
        <v>1392446.83</v>
      </c>
      <c r="H163" s="57">
        <f>H164</f>
        <v>1392446.83</v>
      </c>
      <c r="I163" s="197"/>
      <c r="J163" s="59">
        <f t="shared" si="19"/>
        <v>100</v>
      </c>
    </row>
    <row r="164" spans="1:10" ht="22.5">
      <c r="A164" s="112" t="s">
        <v>184</v>
      </c>
      <c r="B164" s="56"/>
      <c r="C164" s="118" t="s">
        <v>19</v>
      </c>
      <c r="D164" s="9" t="s">
        <v>100</v>
      </c>
      <c r="E164" s="9" t="s">
        <v>260</v>
      </c>
      <c r="F164" s="10" t="s">
        <v>186</v>
      </c>
      <c r="G164" s="124">
        <v>1392446.83</v>
      </c>
      <c r="H164" s="124">
        <v>1392446.83</v>
      </c>
      <c r="I164" s="203"/>
      <c r="J164" s="59">
        <f t="shared" si="19"/>
        <v>100</v>
      </c>
    </row>
    <row r="165" spans="1:10" ht="12.75">
      <c r="A165" s="285" t="s">
        <v>262</v>
      </c>
      <c r="B165" s="56"/>
      <c r="C165" s="118" t="s">
        <v>19</v>
      </c>
      <c r="D165" s="9" t="s">
        <v>100</v>
      </c>
      <c r="E165" s="9" t="s">
        <v>263</v>
      </c>
      <c r="F165" s="10"/>
      <c r="G165" s="57">
        <f>G166</f>
        <v>336256.94</v>
      </c>
      <c r="H165" s="57">
        <f>H166</f>
        <v>336256.94</v>
      </c>
      <c r="I165" s="197"/>
      <c r="J165" s="59">
        <f t="shared" si="19"/>
        <v>100</v>
      </c>
    </row>
    <row r="166" spans="1:10" ht="22.5">
      <c r="A166" s="112" t="s">
        <v>215</v>
      </c>
      <c r="B166" s="56"/>
      <c r="C166" s="118" t="s">
        <v>19</v>
      </c>
      <c r="D166" s="9" t="s">
        <v>100</v>
      </c>
      <c r="E166" s="9" t="s">
        <v>263</v>
      </c>
      <c r="F166" s="10" t="s">
        <v>217</v>
      </c>
      <c r="G166" s="57">
        <f>G167</f>
        <v>336256.94</v>
      </c>
      <c r="H166" s="57">
        <f>H167</f>
        <v>336256.94</v>
      </c>
      <c r="I166" s="197"/>
      <c r="J166" s="59">
        <f t="shared" si="19"/>
        <v>100</v>
      </c>
    </row>
    <row r="167" spans="1:10" ht="22.5">
      <c r="A167" s="112" t="s">
        <v>184</v>
      </c>
      <c r="B167" s="56"/>
      <c r="C167" s="118" t="s">
        <v>19</v>
      </c>
      <c r="D167" s="9" t="s">
        <v>100</v>
      </c>
      <c r="E167" s="9" t="s">
        <v>263</v>
      </c>
      <c r="F167" s="10" t="s">
        <v>186</v>
      </c>
      <c r="G167" s="124">
        <v>336256.94</v>
      </c>
      <c r="H167" s="124">
        <v>336256.94</v>
      </c>
      <c r="I167" s="203"/>
      <c r="J167" s="59">
        <f t="shared" si="19"/>
        <v>100</v>
      </c>
    </row>
    <row r="168" spans="1:10" ht="12.75">
      <c r="A168" s="285" t="s">
        <v>317</v>
      </c>
      <c r="B168" s="56"/>
      <c r="C168" s="118" t="s">
        <v>19</v>
      </c>
      <c r="D168" s="9" t="s">
        <v>100</v>
      </c>
      <c r="E168" s="9" t="s">
        <v>304</v>
      </c>
      <c r="F168" s="10"/>
      <c r="G168" s="139">
        <f>G169</f>
        <v>2719531.82</v>
      </c>
      <c r="H168" s="139">
        <f>H169</f>
        <v>2719531.82</v>
      </c>
      <c r="I168" s="207"/>
      <c r="J168" s="59">
        <f t="shared" si="19"/>
        <v>100</v>
      </c>
    </row>
    <row r="169" spans="1:10" ht="22.5">
      <c r="A169" s="112" t="s">
        <v>215</v>
      </c>
      <c r="B169" s="56"/>
      <c r="C169" s="118" t="s">
        <v>19</v>
      </c>
      <c r="D169" s="9" t="s">
        <v>100</v>
      </c>
      <c r="E169" s="9" t="s">
        <v>304</v>
      </c>
      <c r="F169" s="10" t="s">
        <v>217</v>
      </c>
      <c r="G169" s="139">
        <f>G170</f>
        <v>2719531.82</v>
      </c>
      <c r="H169" s="139">
        <f>H170</f>
        <v>2719531.82</v>
      </c>
      <c r="I169" s="207"/>
      <c r="J169" s="59">
        <f t="shared" si="19"/>
        <v>100</v>
      </c>
    </row>
    <row r="170" spans="1:10" ht="22.5">
      <c r="A170" s="112" t="s">
        <v>184</v>
      </c>
      <c r="B170" s="56"/>
      <c r="C170" s="118" t="s">
        <v>19</v>
      </c>
      <c r="D170" s="9" t="s">
        <v>100</v>
      </c>
      <c r="E170" s="9" t="s">
        <v>304</v>
      </c>
      <c r="F170" s="10" t="s">
        <v>186</v>
      </c>
      <c r="G170" s="124">
        <v>2719531.82</v>
      </c>
      <c r="H170" s="124">
        <v>2719531.82</v>
      </c>
      <c r="I170" s="203"/>
      <c r="J170" s="59">
        <f aca="true" t="shared" si="20" ref="J170:J201">H170/G170*100</f>
        <v>100</v>
      </c>
    </row>
    <row r="171" spans="1:10" ht="36" customHeight="1">
      <c r="A171" s="285" t="s">
        <v>266</v>
      </c>
      <c r="B171" s="56"/>
      <c r="C171" s="132" t="s">
        <v>19</v>
      </c>
      <c r="D171" s="127" t="s">
        <v>100</v>
      </c>
      <c r="E171" s="127" t="s">
        <v>264</v>
      </c>
      <c r="F171" s="128"/>
      <c r="G171" s="129">
        <f>G172+G175</f>
        <v>4344767.66</v>
      </c>
      <c r="H171" s="129">
        <f>H172+H175</f>
        <v>4344767.66</v>
      </c>
      <c r="I171" s="206"/>
      <c r="J171" s="130">
        <f t="shared" si="20"/>
        <v>100</v>
      </c>
    </row>
    <row r="172" spans="1:10" ht="12.75">
      <c r="A172" s="112" t="s">
        <v>267</v>
      </c>
      <c r="B172" s="56"/>
      <c r="C172" s="118" t="s">
        <v>19</v>
      </c>
      <c r="D172" s="9" t="s">
        <v>96</v>
      </c>
      <c r="E172" s="9" t="s">
        <v>305</v>
      </c>
      <c r="F172" s="10"/>
      <c r="G172" s="57">
        <f>G173</f>
        <v>84737</v>
      </c>
      <c r="H172" s="57">
        <f>H173</f>
        <v>84737</v>
      </c>
      <c r="I172" s="197"/>
      <c r="J172" s="59">
        <f t="shared" si="20"/>
        <v>100</v>
      </c>
    </row>
    <row r="173" spans="1:10" ht="22.5">
      <c r="A173" s="112" t="s">
        <v>215</v>
      </c>
      <c r="B173" s="56"/>
      <c r="C173" s="118" t="s">
        <v>19</v>
      </c>
      <c r="D173" s="9" t="s">
        <v>96</v>
      </c>
      <c r="E173" s="9" t="s">
        <v>305</v>
      </c>
      <c r="F173" s="10" t="s">
        <v>217</v>
      </c>
      <c r="G173" s="57">
        <f>G174</f>
        <v>84737</v>
      </c>
      <c r="H173" s="57">
        <f>H174</f>
        <v>84737</v>
      </c>
      <c r="I173" s="197"/>
      <c r="J173" s="59">
        <f t="shared" si="20"/>
        <v>100</v>
      </c>
    </row>
    <row r="174" spans="1:10" ht="22.5">
      <c r="A174" s="112" t="s">
        <v>184</v>
      </c>
      <c r="B174" s="56"/>
      <c r="C174" s="118" t="s">
        <v>19</v>
      </c>
      <c r="D174" s="9" t="s">
        <v>96</v>
      </c>
      <c r="E174" s="9" t="s">
        <v>305</v>
      </c>
      <c r="F174" s="10" t="s">
        <v>186</v>
      </c>
      <c r="G174" s="124">
        <v>84737</v>
      </c>
      <c r="H174" s="124">
        <v>84737</v>
      </c>
      <c r="I174" s="203"/>
      <c r="J174" s="59">
        <f t="shared" si="20"/>
        <v>100</v>
      </c>
    </row>
    <row r="175" spans="1:10" ht="12.75">
      <c r="A175" s="112" t="s">
        <v>267</v>
      </c>
      <c r="B175" s="56"/>
      <c r="C175" s="118" t="s">
        <v>19</v>
      </c>
      <c r="D175" s="9" t="s">
        <v>100</v>
      </c>
      <c r="E175" s="9" t="s">
        <v>265</v>
      </c>
      <c r="F175" s="10"/>
      <c r="G175" s="57">
        <f>G176</f>
        <v>4260030.66</v>
      </c>
      <c r="H175" s="57">
        <f>H176</f>
        <v>4260030.66</v>
      </c>
      <c r="I175" s="197"/>
      <c r="J175" s="59">
        <f t="shared" si="20"/>
        <v>100</v>
      </c>
    </row>
    <row r="176" spans="1:10" ht="22.5">
      <c r="A176" s="112" t="s">
        <v>215</v>
      </c>
      <c r="B176" s="56"/>
      <c r="C176" s="118" t="s">
        <v>19</v>
      </c>
      <c r="D176" s="9" t="s">
        <v>100</v>
      </c>
      <c r="E176" s="9" t="s">
        <v>265</v>
      </c>
      <c r="F176" s="10" t="s">
        <v>217</v>
      </c>
      <c r="G176" s="57">
        <f>G177</f>
        <v>4260030.66</v>
      </c>
      <c r="H176" s="57">
        <f>H177</f>
        <v>4260030.66</v>
      </c>
      <c r="I176" s="197"/>
      <c r="J176" s="59">
        <f t="shared" si="20"/>
        <v>100</v>
      </c>
    </row>
    <row r="177" spans="1:10" ht="22.5">
      <c r="A177" s="112" t="s">
        <v>184</v>
      </c>
      <c r="B177" s="56"/>
      <c r="C177" s="118" t="s">
        <v>19</v>
      </c>
      <c r="D177" s="9" t="s">
        <v>100</v>
      </c>
      <c r="E177" s="9" t="s">
        <v>265</v>
      </c>
      <c r="F177" s="10" t="s">
        <v>186</v>
      </c>
      <c r="G177" s="124">
        <v>4260030.66</v>
      </c>
      <c r="H177" s="124">
        <v>4260030.66</v>
      </c>
      <c r="I177" s="203"/>
      <c r="J177" s="59">
        <f t="shared" si="20"/>
        <v>100</v>
      </c>
    </row>
    <row r="178" spans="1:10" ht="33.75">
      <c r="A178" s="285" t="s">
        <v>213</v>
      </c>
      <c r="B178" s="56"/>
      <c r="C178" s="132" t="s">
        <v>19</v>
      </c>
      <c r="D178" s="127" t="s">
        <v>100</v>
      </c>
      <c r="E178" s="127" t="s">
        <v>211</v>
      </c>
      <c r="F178" s="128"/>
      <c r="G178" s="129">
        <f aca="true" t="shared" si="21" ref="G178:H180">G179</f>
        <v>92400.94</v>
      </c>
      <c r="H178" s="129">
        <f t="shared" si="21"/>
        <v>92400.94</v>
      </c>
      <c r="I178" s="216"/>
      <c r="J178" s="130">
        <f t="shared" si="20"/>
        <v>100</v>
      </c>
    </row>
    <row r="179" spans="1:10" ht="22.5">
      <c r="A179" s="112" t="s">
        <v>214</v>
      </c>
      <c r="B179" s="56"/>
      <c r="C179" s="118" t="s">
        <v>19</v>
      </c>
      <c r="D179" s="9" t="s">
        <v>100</v>
      </c>
      <c r="E179" s="9" t="s">
        <v>212</v>
      </c>
      <c r="F179" s="10"/>
      <c r="G179" s="57">
        <f t="shared" si="21"/>
        <v>92400.94</v>
      </c>
      <c r="H179" s="57">
        <f t="shared" si="21"/>
        <v>92400.94</v>
      </c>
      <c r="I179" s="211"/>
      <c r="J179" s="59">
        <f t="shared" si="20"/>
        <v>100</v>
      </c>
    </row>
    <row r="180" spans="1:10" ht="22.5">
      <c r="A180" s="112" t="s">
        <v>215</v>
      </c>
      <c r="B180" s="56"/>
      <c r="C180" s="118" t="s">
        <v>19</v>
      </c>
      <c r="D180" s="9" t="s">
        <v>100</v>
      </c>
      <c r="E180" s="9" t="s">
        <v>212</v>
      </c>
      <c r="F180" s="10" t="s">
        <v>217</v>
      </c>
      <c r="G180" s="57">
        <f t="shared" si="21"/>
        <v>92400.94</v>
      </c>
      <c r="H180" s="57">
        <f t="shared" si="21"/>
        <v>92400.94</v>
      </c>
      <c r="I180" s="211"/>
      <c r="J180" s="59">
        <f t="shared" si="20"/>
        <v>100</v>
      </c>
    </row>
    <row r="181" spans="1:10" ht="22.5">
      <c r="A181" s="112" t="s">
        <v>184</v>
      </c>
      <c r="B181" s="56"/>
      <c r="C181" s="118" t="s">
        <v>19</v>
      </c>
      <c r="D181" s="9" t="s">
        <v>100</v>
      </c>
      <c r="E181" s="9" t="s">
        <v>212</v>
      </c>
      <c r="F181" s="10" t="s">
        <v>186</v>
      </c>
      <c r="G181" s="124">
        <v>92400.94</v>
      </c>
      <c r="H181" s="124">
        <v>92400.94</v>
      </c>
      <c r="I181" s="203"/>
      <c r="J181" s="59">
        <f t="shared" si="20"/>
        <v>100</v>
      </c>
    </row>
    <row r="182" spans="1:10" ht="12.75">
      <c r="A182" s="284" t="s">
        <v>168</v>
      </c>
      <c r="B182" s="174"/>
      <c r="C182" s="175" t="s">
        <v>19</v>
      </c>
      <c r="D182" s="176" t="s">
        <v>164</v>
      </c>
      <c r="E182" s="176"/>
      <c r="F182" s="177"/>
      <c r="G182" s="178">
        <f>G183+G188+G193</f>
        <v>13379392.860000001</v>
      </c>
      <c r="H182" s="178">
        <f>H183+H188+H193</f>
        <v>13379392.860000001</v>
      </c>
      <c r="I182" s="198"/>
      <c r="J182" s="179">
        <f t="shared" si="20"/>
        <v>100</v>
      </c>
    </row>
    <row r="183" spans="1:10" ht="12.75">
      <c r="A183" s="284" t="s">
        <v>510</v>
      </c>
      <c r="B183" s="174"/>
      <c r="C183" s="175" t="s">
        <v>19</v>
      </c>
      <c r="D183" s="176" t="s">
        <v>177</v>
      </c>
      <c r="E183" s="176"/>
      <c r="F183" s="177"/>
      <c r="G183" s="178">
        <f aca="true" t="shared" si="22" ref="G183:H186">G184</f>
        <v>28062.92</v>
      </c>
      <c r="H183" s="178">
        <f t="shared" si="22"/>
        <v>28062.92</v>
      </c>
      <c r="I183" s="198"/>
      <c r="J183" s="179">
        <f t="shared" si="20"/>
        <v>100</v>
      </c>
    </row>
    <row r="184" spans="1:10" ht="22.5">
      <c r="A184" s="285" t="s">
        <v>287</v>
      </c>
      <c r="B184" s="56"/>
      <c r="C184" s="132" t="s">
        <v>19</v>
      </c>
      <c r="D184" s="127" t="s">
        <v>177</v>
      </c>
      <c r="E184" s="127" t="s">
        <v>286</v>
      </c>
      <c r="F184" s="128"/>
      <c r="G184" s="129">
        <f>G185</f>
        <v>28062.92</v>
      </c>
      <c r="H184" s="129">
        <f>H185</f>
        <v>28062.92</v>
      </c>
      <c r="I184" s="206"/>
      <c r="J184" s="130">
        <f t="shared" si="20"/>
        <v>100</v>
      </c>
    </row>
    <row r="185" spans="1:10" ht="12.75">
      <c r="A185" s="112" t="s">
        <v>269</v>
      </c>
      <c r="B185" s="56"/>
      <c r="C185" s="118" t="s">
        <v>19</v>
      </c>
      <c r="D185" s="9" t="s">
        <v>177</v>
      </c>
      <c r="E185" s="9" t="s">
        <v>268</v>
      </c>
      <c r="F185" s="10"/>
      <c r="G185" s="57">
        <f t="shared" si="22"/>
        <v>28062.92</v>
      </c>
      <c r="H185" s="57">
        <f t="shared" si="22"/>
        <v>28062.92</v>
      </c>
      <c r="I185" s="197"/>
      <c r="J185" s="59">
        <f t="shared" si="20"/>
        <v>100</v>
      </c>
    </row>
    <row r="186" spans="1:10" ht="12.75">
      <c r="A186" s="112" t="s">
        <v>223</v>
      </c>
      <c r="B186" s="56"/>
      <c r="C186" s="118" t="s">
        <v>19</v>
      </c>
      <c r="D186" s="9" t="s">
        <v>177</v>
      </c>
      <c r="E186" s="9" t="s">
        <v>268</v>
      </c>
      <c r="F186" s="10" t="s">
        <v>222</v>
      </c>
      <c r="G186" s="57">
        <f t="shared" si="22"/>
        <v>28062.92</v>
      </c>
      <c r="H186" s="57">
        <f t="shared" si="22"/>
        <v>28062.92</v>
      </c>
      <c r="I186" s="197"/>
      <c r="J186" s="59">
        <f t="shared" si="20"/>
        <v>100</v>
      </c>
    </row>
    <row r="187" spans="1:10" ht="12.75">
      <c r="A187" s="112" t="s">
        <v>31</v>
      </c>
      <c r="B187" s="56"/>
      <c r="C187" s="118" t="s">
        <v>19</v>
      </c>
      <c r="D187" s="9" t="s">
        <v>177</v>
      </c>
      <c r="E187" s="9" t="s">
        <v>268</v>
      </c>
      <c r="F187" s="10" t="s">
        <v>162</v>
      </c>
      <c r="G187" s="124">
        <v>28062.92</v>
      </c>
      <c r="H187" s="124">
        <v>28062.92</v>
      </c>
      <c r="I187" s="203"/>
      <c r="J187" s="59">
        <f t="shared" si="20"/>
        <v>100</v>
      </c>
    </row>
    <row r="188" spans="1:10" ht="12.75">
      <c r="A188" s="284" t="s">
        <v>511</v>
      </c>
      <c r="B188" s="174"/>
      <c r="C188" s="175" t="s">
        <v>19</v>
      </c>
      <c r="D188" s="176" t="s">
        <v>179</v>
      </c>
      <c r="E188" s="176"/>
      <c r="F188" s="177"/>
      <c r="G188" s="178">
        <f aca="true" t="shared" si="23" ref="G188:H191">G189</f>
        <v>13168327.14</v>
      </c>
      <c r="H188" s="178">
        <f t="shared" si="23"/>
        <v>13168327.14</v>
      </c>
      <c r="I188" s="198"/>
      <c r="J188" s="179">
        <f t="shared" si="20"/>
        <v>100</v>
      </c>
    </row>
    <row r="189" spans="1:10" ht="25.5" customHeight="1">
      <c r="A189" s="285" t="s">
        <v>287</v>
      </c>
      <c r="B189" s="56"/>
      <c r="C189" s="132" t="s">
        <v>19</v>
      </c>
      <c r="D189" s="127" t="s">
        <v>179</v>
      </c>
      <c r="E189" s="127" t="s">
        <v>286</v>
      </c>
      <c r="F189" s="128"/>
      <c r="G189" s="129">
        <f t="shared" si="23"/>
        <v>13168327.14</v>
      </c>
      <c r="H189" s="129">
        <f t="shared" si="23"/>
        <v>13168327.14</v>
      </c>
      <c r="I189" s="206"/>
      <c r="J189" s="130">
        <f t="shared" si="20"/>
        <v>100</v>
      </c>
    </row>
    <row r="190" spans="1:10" ht="12.75">
      <c r="A190" s="112" t="s">
        <v>269</v>
      </c>
      <c r="B190" s="56"/>
      <c r="C190" s="118" t="s">
        <v>19</v>
      </c>
      <c r="D190" s="9" t="s">
        <v>179</v>
      </c>
      <c r="E190" s="9" t="s">
        <v>268</v>
      </c>
      <c r="F190" s="10"/>
      <c r="G190" s="57">
        <f t="shared" si="23"/>
        <v>13168327.14</v>
      </c>
      <c r="H190" s="57">
        <f t="shared" si="23"/>
        <v>13168327.14</v>
      </c>
      <c r="I190" s="197"/>
      <c r="J190" s="59">
        <f t="shared" si="20"/>
        <v>100</v>
      </c>
    </row>
    <row r="191" spans="1:10" ht="12.75">
      <c r="A191" s="112" t="s">
        <v>223</v>
      </c>
      <c r="B191" s="56"/>
      <c r="C191" s="118" t="s">
        <v>19</v>
      </c>
      <c r="D191" s="9" t="s">
        <v>179</v>
      </c>
      <c r="E191" s="9" t="s">
        <v>268</v>
      </c>
      <c r="F191" s="10" t="s">
        <v>222</v>
      </c>
      <c r="G191" s="57">
        <f t="shared" si="23"/>
        <v>13168327.14</v>
      </c>
      <c r="H191" s="57">
        <f t="shared" si="23"/>
        <v>13168327.14</v>
      </c>
      <c r="I191" s="197"/>
      <c r="J191" s="59">
        <f t="shared" si="20"/>
        <v>100</v>
      </c>
    </row>
    <row r="192" spans="1:10" ht="12.75">
      <c r="A192" s="112" t="s">
        <v>31</v>
      </c>
      <c r="B192" s="56"/>
      <c r="C192" s="118" t="s">
        <v>19</v>
      </c>
      <c r="D192" s="9" t="s">
        <v>179</v>
      </c>
      <c r="E192" s="9" t="s">
        <v>268</v>
      </c>
      <c r="F192" s="10" t="s">
        <v>162</v>
      </c>
      <c r="G192" s="124">
        <v>13168327.14</v>
      </c>
      <c r="H192" s="124">
        <v>13168327.14</v>
      </c>
      <c r="I192" s="203"/>
      <c r="J192" s="59">
        <f t="shared" si="20"/>
        <v>100</v>
      </c>
    </row>
    <row r="193" spans="1:10" ht="12.75">
      <c r="A193" s="284" t="s">
        <v>512</v>
      </c>
      <c r="B193" s="174"/>
      <c r="C193" s="175" t="s">
        <v>19</v>
      </c>
      <c r="D193" s="176" t="s">
        <v>165</v>
      </c>
      <c r="E193" s="176"/>
      <c r="F193" s="177"/>
      <c r="G193" s="178">
        <f>G194</f>
        <v>183002.8</v>
      </c>
      <c r="H193" s="178">
        <f>H194</f>
        <v>183002.8</v>
      </c>
      <c r="I193" s="198"/>
      <c r="J193" s="179">
        <f t="shared" si="20"/>
        <v>100</v>
      </c>
    </row>
    <row r="194" spans="1:10" ht="33.75">
      <c r="A194" s="285" t="s">
        <v>273</v>
      </c>
      <c r="B194" s="56"/>
      <c r="C194" s="132" t="s">
        <v>19</v>
      </c>
      <c r="D194" s="127" t="s">
        <v>165</v>
      </c>
      <c r="E194" s="127" t="s">
        <v>270</v>
      </c>
      <c r="F194" s="128"/>
      <c r="G194" s="129">
        <f>G195</f>
        <v>183002.8</v>
      </c>
      <c r="H194" s="129">
        <f>H195</f>
        <v>183002.8</v>
      </c>
      <c r="I194" s="206"/>
      <c r="J194" s="130">
        <f t="shared" si="20"/>
        <v>100</v>
      </c>
    </row>
    <row r="195" spans="1:10" ht="12.75">
      <c r="A195" s="112" t="s">
        <v>274</v>
      </c>
      <c r="B195" s="56"/>
      <c r="C195" s="118" t="s">
        <v>19</v>
      </c>
      <c r="D195" s="9" t="s">
        <v>165</v>
      </c>
      <c r="E195" s="9" t="s">
        <v>271</v>
      </c>
      <c r="F195" s="10"/>
      <c r="G195" s="57">
        <f>G196+G198+G200</f>
        <v>183002.8</v>
      </c>
      <c r="H195" s="57">
        <f>H196+H198+H200</f>
        <v>183002.8</v>
      </c>
      <c r="I195" s="197"/>
      <c r="J195" s="59">
        <f t="shared" si="20"/>
        <v>100</v>
      </c>
    </row>
    <row r="196" spans="1:10" ht="56.25">
      <c r="A196" s="112" t="s">
        <v>216</v>
      </c>
      <c r="B196" s="56"/>
      <c r="C196" s="118" t="s">
        <v>19</v>
      </c>
      <c r="D196" s="9" t="s">
        <v>165</v>
      </c>
      <c r="E196" s="9" t="s">
        <v>271</v>
      </c>
      <c r="F196" s="10" t="s">
        <v>182</v>
      </c>
      <c r="G196" s="57">
        <f>G197</f>
        <v>37813.56</v>
      </c>
      <c r="H196" s="57">
        <f>H197</f>
        <v>37813.56</v>
      </c>
      <c r="I196" s="197"/>
      <c r="J196" s="59">
        <f t="shared" si="20"/>
        <v>100</v>
      </c>
    </row>
    <row r="197" spans="1:10" ht="12.75">
      <c r="A197" s="112"/>
      <c r="B197" s="56"/>
      <c r="C197" s="118" t="s">
        <v>19</v>
      </c>
      <c r="D197" s="9" t="s">
        <v>165</v>
      </c>
      <c r="E197" s="9" t="s">
        <v>271</v>
      </c>
      <c r="F197" s="10" t="s">
        <v>10</v>
      </c>
      <c r="G197" s="124">
        <v>37813.56</v>
      </c>
      <c r="H197" s="124">
        <v>37813.56</v>
      </c>
      <c r="I197" s="203"/>
      <c r="J197" s="59">
        <f t="shared" si="20"/>
        <v>100</v>
      </c>
    </row>
    <row r="198" spans="1:10" ht="22.5">
      <c r="A198" s="112" t="s">
        <v>215</v>
      </c>
      <c r="B198" s="56"/>
      <c r="C198" s="118" t="s">
        <v>19</v>
      </c>
      <c r="D198" s="9" t="s">
        <v>165</v>
      </c>
      <c r="E198" s="9" t="s">
        <v>271</v>
      </c>
      <c r="F198" s="10" t="s">
        <v>217</v>
      </c>
      <c r="G198" s="57">
        <f>G199</f>
        <v>67170</v>
      </c>
      <c r="H198" s="57">
        <f>H199</f>
        <v>67170</v>
      </c>
      <c r="I198" s="197"/>
      <c r="J198" s="59">
        <f t="shared" si="20"/>
        <v>100</v>
      </c>
    </row>
    <row r="199" spans="1:10" ht="22.5">
      <c r="A199" s="112" t="s">
        <v>184</v>
      </c>
      <c r="B199" s="56"/>
      <c r="C199" s="118" t="s">
        <v>19</v>
      </c>
      <c r="D199" s="9" t="s">
        <v>165</v>
      </c>
      <c r="E199" s="9" t="s">
        <v>271</v>
      </c>
      <c r="F199" s="10" t="s">
        <v>186</v>
      </c>
      <c r="G199" s="124">
        <v>67170</v>
      </c>
      <c r="H199" s="124">
        <v>67170</v>
      </c>
      <c r="I199" s="203"/>
      <c r="J199" s="59">
        <f t="shared" si="20"/>
        <v>100</v>
      </c>
    </row>
    <row r="200" spans="1:10" ht="12.75">
      <c r="A200" s="112" t="s">
        <v>218</v>
      </c>
      <c r="B200" s="56"/>
      <c r="C200" s="118" t="s">
        <v>19</v>
      </c>
      <c r="D200" s="9" t="s">
        <v>165</v>
      </c>
      <c r="E200" s="9" t="s">
        <v>271</v>
      </c>
      <c r="F200" s="10" t="s">
        <v>219</v>
      </c>
      <c r="G200" s="57">
        <f>G201</f>
        <v>78019.24</v>
      </c>
      <c r="H200" s="57">
        <f>H201</f>
        <v>78019.24</v>
      </c>
      <c r="I200" s="197"/>
      <c r="J200" s="59">
        <f t="shared" si="20"/>
        <v>100</v>
      </c>
    </row>
    <row r="201" spans="1:10" ht="22.5">
      <c r="A201" s="112" t="s">
        <v>272</v>
      </c>
      <c r="B201" s="56"/>
      <c r="C201" s="118" t="s">
        <v>19</v>
      </c>
      <c r="D201" s="9" t="s">
        <v>165</v>
      </c>
      <c r="E201" s="9" t="s">
        <v>271</v>
      </c>
      <c r="F201" s="10" t="s">
        <v>163</v>
      </c>
      <c r="G201" s="124">
        <v>78019.24</v>
      </c>
      <c r="H201" s="124">
        <v>78019.24</v>
      </c>
      <c r="I201" s="203"/>
      <c r="J201" s="59">
        <f t="shared" si="20"/>
        <v>100</v>
      </c>
    </row>
    <row r="202" spans="1:10" ht="12.75">
      <c r="A202" s="284" t="s">
        <v>504</v>
      </c>
      <c r="B202" s="174"/>
      <c r="C202" s="175" t="s">
        <v>19</v>
      </c>
      <c r="D202" s="176" t="s">
        <v>121</v>
      </c>
      <c r="E202" s="176"/>
      <c r="F202" s="177"/>
      <c r="G202" s="178">
        <f>G203</f>
        <v>12828491.059999999</v>
      </c>
      <c r="H202" s="178">
        <f>H203</f>
        <v>12797668.61</v>
      </c>
      <c r="I202" s="178">
        <f>G202-H202</f>
        <v>30822.449999999255</v>
      </c>
      <c r="J202" s="179">
        <f aca="true" t="shared" si="24" ref="J202:J233">H202/G202*100</f>
        <v>99.75973440792187</v>
      </c>
    </row>
    <row r="203" spans="1:10" ht="12.75">
      <c r="A203" s="284" t="s">
        <v>505</v>
      </c>
      <c r="B203" s="174"/>
      <c r="C203" s="175" t="s">
        <v>19</v>
      </c>
      <c r="D203" s="176" t="s">
        <v>102</v>
      </c>
      <c r="E203" s="176"/>
      <c r="F203" s="177"/>
      <c r="G203" s="178">
        <f>G204+G214+G218</f>
        <v>12828491.059999999</v>
      </c>
      <c r="H203" s="178">
        <f>H204+H214+H218</f>
        <v>12797668.61</v>
      </c>
      <c r="I203" s="178">
        <f>G203-H203</f>
        <v>30822.449999999255</v>
      </c>
      <c r="J203" s="179">
        <f t="shared" si="24"/>
        <v>99.75973440792187</v>
      </c>
    </row>
    <row r="204" spans="1:10" ht="22.5">
      <c r="A204" s="285" t="s">
        <v>277</v>
      </c>
      <c r="B204" s="56"/>
      <c r="C204" s="132" t="s">
        <v>19</v>
      </c>
      <c r="D204" s="127" t="s">
        <v>102</v>
      </c>
      <c r="E204" s="127" t="s">
        <v>275</v>
      </c>
      <c r="F204" s="128"/>
      <c r="G204" s="129">
        <f>G205+G208+G211</f>
        <v>6611905.64</v>
      </c>
      <c r="H204" s="129">
        <f>H205+H208+H211</f>
        <v>6611905.64</v>
      </c>
      <c r="I204" s="206"/>
      <c r="J204" s="130">
        <f t="shared" si="24"/>
        <v>100</v>
      </c>
    </row>
    <row r="205" spans="1:10" ht="22.5">
      <c r="A205" s="112" t="s">
        <v>278</v>
      </c>
      <c r="B205" s="56"/>
      <c r="C205" s="118" t="s">
        <v>19</v>
      </c>
      <c r="D205" s="9" t="s">
        <v>102</v>
      </c>
      <c r="E205" s="9" t="s">
        <v>276</v>
      </c>
      <c r="F205" s="10"/>
      <c r="G205" s="57">
        <f>G206</f>
        <v>1418187.21</v>
      </c>
      <c r="H205" s="57">
        <f>H206</f>
        <v>1418187.21</v>
      </c>
      <c r="I205" s="197"/>
      <c r="J205" s="59">
        <f t="shared" si="24"/>
        <v>100</v>
      </c>
    </row>
    <row r="206" spans="1:10" ht="22.5">
      <c r="A206" s="112" t="s">
        <v>215</v>
      </c>
      <c r="B206" s="56"/>
      <c r="C206" s="118" t="s">
        <v>19</v>
      </c>
      <c r="D206" s="9" t="s">
        <v>102</v>
      </c>
      <c r="E206" s="9" t="s">
        <v>276</v>
      </c>
      <c r="F206" s="10" t="s">
        <v>217</v>
      </c>
      <c r="G206" s="57">
        <f>G207</f>
        <v>1418187.21</v>
      </c>
      <c r="H206" s="57">
        <f>H207</f>
        <v>1418187.21</v>
      </c>
      <c r="I206" s="197"/>
      <c r="J206" s="59">
        <f t="shared" si="24"/>
        <v>100</v>
      </c>
    </row>
    <row r="207" spans="1:10" ht="22.5">
      <c r="A207" s="112" t="s">
        <v>184</v>
      </c>
      <c r="B207" s="56"/>
      <c r="C207" s="118" t="s">
        <v>19</v>
      </c>
      <c r="D207" s="9" t="s">
        <v>102</v>
      </c>
      <c r="E207" s="9" t="s">
        <v>276</v>
      </c>
      <c r="F207" s="10" t="s">
        <v>186</v>
      </c>
      <c r="G207" s="124">
        <v>1418187.21</v>
      </c>
      <c r="H207" s="124">
        <v>1418187.21</v>
      </c>
      <c r="I207" s="203"/>
      <c r="J207" s="59">
        <f t="shared" si="24"/>
        <v>100</v>
      </c>
    </row>
    <row r="208" spans="1:10" ht="22.5">
      <c r="A208" s="112" t="s">
        <v>280</v>
      </c>
      <c r="B208" s="56"/>
      <c r="C208" s="118" t="s">
        <v>19</v>
      </c>
      <c r="D208" s="9" t="s">
        <v>102</v>
      </c>
      <c r="E208" s="9" t="s">
        <v>279</v>
      </c>
      <c r="F208" s="10"/>
      <c r="G208" s="57">
        <f>G209</f>
        <v>193718.43</v>
      </c>
      <c r="H208" s="57">
        <f>H209</f>
        <v>193718.43</v>
      </c>
      <c r="I208" s="197"/>
      <c r="J208" s="59">
        <f t="shared" si="24"/>
        <v>100</v>
      </c>
    </row>
    <row r="209" spans="1:10" ht="22.5">
      <c r="A209" s="112" t="s">
        <v>215</v>
      </c>
      <c r="B209" s="56"/>
      <c r="C209" s="118" t="s">
        <v>19</v>
      </c>
      <c r="D209" s="9" t="s">
        <v>102</v>
      </c>
      <c r="E209" s="9" t="s">
        <v>279</v>
      </c>
      <c r="F209" s="10" t="s">
        <v>217</v>
      </c>
      <c r="G209" s="57">
        <f>G210</f>
        <v>193718.43</v>
      </c>
      <c r="H209" s="57">
        <f>H210</f>
        <v>193718.43</v>
      </c>
      <c r="I209" s="197"/>
      <c r="J209" s="59">
        <f t="shared" si="24"/>
        <v>100</v>
      </c>
    </row>
    <row r="210" spans="1:10" ht="22.5">
      <c r="A210" s="112" t="s">
        <v>184</v>
      </c>
      <c r="B210" s="56"/>
      <c r="C210" s="118" t="s">
        <v>19</v>
      </c>
      <c r="D210" s="9" t="s">
        <v>102</v>
      </c>
      <c r="E210" s="9" t="s">
        <v>279</v>
      </c>
      <c r="F210" s="10" t="s">
        <v>186</v>
      </c>
      <c r="G210" s="124">
        <v>193718.43</v>
      </c>
      <c r="H210" s="124">
        <v>193718.43</v>
      </c>
      <c r="I210" s="203"/>
      <c r="J210" s="59">
        <f t="shared" si="24"/>
        <v>100</v>
      </c>
    </row>
    <row r="211" spans="1:10" ht="22.5">
      <c r="A211" s="112" t="s">
        <v>278</v>
      </c>
      <c r="B211" s="56"/>
      <c r="C211" s="118" t="s">
        <v>19</v>
      </c>
      <c r="D211" s="9" t="s">
        <v>102</v>
      </c>
      <c r="E211" s="9" t="s">
        <v>306</v>
      </c>
      <c r="F211" s="10"/>
      <c r="G211" s="57">
        <f>G212</f>
        <v>5000000</v>
      </c>
      <c r="H211" s="57">
        <f>H212</f>
        <v>5000000</v>
      </c>
      <c r="I211" s="197"/>
      <c r="J211" s="59">
        <f t="shared" si="24"/>
        <v>100</v>
      </c>
    </row>
    <row r="212" spans="1:10" ht="12.75">
      <c r="A212" s="112" t="s">
        <v>223</v>
      </c>
      <c r="B212" s="56"/>
      <c r="C212" s="118" t="s">
        <v>19</v>
      </c>
      <c r="D212" s="9" t="s">
        <v>102</v>
      </c>
      <c r="E212" s="9" t="s">
        <v>306</v>
      </c>
      <c r="F212" s="10" t="s">
        <v>222</v>
      </c>
      <c r="G212" s="57">
        <f>G213</f>
        <v>5000000</v>
      </c>
      <c r="H212" s="57">
        <f>H213</f>
        <v>5000000</v>
      </c>
      <c r="I212" s="197"/>
      <c r="J212" s="59">
        <f t="shared" si="24"/>
        <v>100</v>
      </c>
    </row>
    <row r="213" spans="1:10" ht="12.75">
      <c r="A213" s="112" t="s">
        <v>31</v>
      </c>
      <c r="B213" s="56"/>
      <c r="C213" s="118" t="s">
        <v>19</v>
      </c>
      <c r="D213" s="9" t="s">
        <v>102</v>
      </c>
      <c r="E213" s="9" t="s">
        <v>306</v>
      </c>
      <c r="F213" s="10" t="s">
        <v>162</v>
      </c>
      <c r="G213" s="124">
        <v>5000000</v>
      </c>
      <c r="H213" s="124">
        <v>5000000</v>
      </c>
      <c r="I213" s="203"/>
      <c r="J213" s="59">
        <f t="shared" si="24"/>
        <v>100</v>
      </c>
    </row>
    <row r="214" spans="1:10" ht="33.75">
      <c r="A214" s="285" t="s">
        <v>213</v>
      </c>
      <c r="B214" s="56"/>
      <c r="C214" s="132" t="s">
        <v>19</v>
      </c>
      <c r="D214" s="127" t="s">
        <v>102</v>
      </c>
      <c r="E214" s="127" t="s">
        <v>211</v>
      </c>
      <c r="F214" s="128"/>
      <c r="G214" s="129">
        <f aca="true" t="shared" si="25" ref="G214:H216">G215</f>
        <v>332700</v>
      </c>
      <c r="H214" s="129">
        <f t="shared" si="25"/>
        <v>332700</v>
      </c>
      <c r="I214" s="206"/>
      <c r="J214" s="130">
        <f t="shared" si="24"/>
        <v>100</v>
      </c>
    </row>
    <row r="215" spans="1:10" ht="22.5">
      <c r="A215" s="112" t="s">
        <v>214</v>
      </c>
      <c r="B215" s="56"/>
      <c r="C215" s="118" t="s">
        <v>19</v>
      </c>
      <c r="D215" s="9" t="s">
        <v>102</v>
      </c>
      <c r="E215" s="9" t="s">
        <v>212</v>
      </c>
      <c r="F215" s="10"/>
      <c r="G215" s="57">
        <f t="shared" si="25"/>
        <v>332700</v>
      </c>
      <c r="H215" s="57">
        <f t="shared" si="25"/>
        <v>332700</v>
      </c>
      <c r="I215" s="197"/>
      <c r="J215" s="59">
        <f t="shared" si="24"/>
        <v>100</v>
      </c>
    </row>
    <row r="216" spans="1:10" ht="22.5">
      <c r="A216" s="112" t="s">
        <v>215</v>
      </c>
      <c r="B216" s="56"/>
      <c r="C216" s="118" t="s">
        <v>19</v>
      </c>
      <c r="D216" s="9" t="s">
        <v>102</v>
      </c>
      <c r="E216" s="9" t="s">
        <v>212</v>
      </c>
      <c r="F216" s="10" t="s">
        <v>217</v>
      </c>
      <c r="G216" s="57">
        <f t="shared" si="25"/>
        <v>332700</v>
      </c>
      <c r="H216" s="57">
        <f t="shared" si="25"/>
        <v>332700</v>
      </c>
      <c r="I216" s="197"/>
      <c r="J216" s="59">
        <f t="shared" si="24"/>
        <v>100</v>
      </c>
    </row>
    <row r="217" spans="1:10" ht="22.5">
      <c r="A217" s="112" t="s">
        <v>184</v>
      </c>
      <c r="B217" s="56"/>
      <c r="C217" s="118" t="s">
        <v>19</v>
      </c>
      <c r="D217" s="9" t="s">
        <v>102</v>
      </c>
      <c r="E217" s="9" t="s">
        <v>212</v>
      </c>
      <c r="F217" s="10" t="s">
        <v>186</v>
      </c>
      <c r="G217" s="124">
        <v>332700</v>
      </c>
      <c r="H217" s="124">
        <v>332700</v>
      </c>
      <c r="I217" s="203"/>
      <c r="J217" s="59">
        <f t="shared" si="24"/>
        <v>100</v>
      </c>
    </row>
    <row r="218" spans="1:10" ht="45">
      <c r="A218" s="285" t="s">
        <v>454</v>
      </c>
      <c r="B218" s="56"/>
      <c r="C218" s="132" t="s">
        <v>19</v>
      </c>
      <c r="D218" s="127" t="s">
        <v>102</v>
      </c>
      <c r="E218" s="127" t="s">
        <v>283</v>
      </c>
      <c r="F218" s="128"/>
      <c r="G218" s="129">
        <f>G219</f>
        <v>5883885.42</v>
      </c>
      <c r="H218" s="129">
        <f>H219</f>
        <v>5853062.97</v>
      </c>
      <c r="I218" s="206">
        <f>G218-H218</f>
        <v>30822.450000000186</v>
      </c>
      <c r="J218" s="130">
        <f t="shared" si="24"/>
        <v>99.47615482287893</v>
      </c>
    </row>
    <row r="219" spans="1:10" ht="22.5">
      <c r="A219" s="112" t="s">
        <v>285</v>
      </c>
      <c r="B219" s="56"/>
      <c r="C219" s="118" t="s">
        <v>19</v>
      </c>
      <c r="D219" s="9" t="s">
        <v>102</v>
      </c>
      <c r="E219" s="9" t="s">
        <v>284</v>
      </c>
      <c r="F219" s="10"/>
      <c r="G219" s="57">
        <f>G220+G222+G224</f>
        <v>5883885.42</v>
      </c>
      <c r="H219" s="57">
        <f>H220+H222+H224</f>
        <v>5853062.97</v>
      </c>
      <c r="I219" s="197">
        <f>G219-H219</f>
        <v>30822.450000000186</v>
      </c>
      <c r="J219" s="59">
        <f t="shared" si="24"/>
        <v>99.47615482287893</v>
      </c>
    </row>
    <row r="220" spans="1:10" ht="56.25">
      <c r="A220" s="112" t="s">
        <v>281</v>
      </c>
      <c r="B220" s="56"/>
      <c r="C220" s="118" t="s">
        <v>19</v>
      </c>
      <c r="D220" s="9" t="s">
        <v>102</v>
      </c>
      <c r="E220" s="9" t="s">
        <v>284</v>
      </c>
      <c r="F220" s="10" t="s">
        <v>182</v>
      </c>
      <c r="G220" s="57">
        <f>G221</f>
        <v>5076751.51</v>
      </c>
      <c r="H220" s="57">
        <f>H221</f>
        <v>5076751.51</v>
      </c>
      <c r="I220" s="197"/>
      <c r="J220" s="59">
        <f t="shared" si="24"/>
        <v>100</v>
      </c>
    </row>
    <row r="221" spans="1:10" ht="12.75">
      <c r="A221" s="112" t="s">
        <v>282</v>
      </c>
      <c r="B221" s="56"/>
      <c r="C221" s="118" t="s">
        <v>19</v>
      </c>
      <c r="D221" s="9" t="s">
        <v>102</v>
      </c>
      <c r="E221" s="9" t="s">
        <v>284</v>
      </c>
      <c r="F221" s="10" t="s">
        <v>10</v>
      </c>
      <c r="G221" s="124">
        <v>5076751.51</v>
      </c>
      <c r="H221" s="124">
        <v>5076751.51</v>
      </c>
      <c r="I221" s="203"/>
      <c r="J221" s="59">
        <f t="shared" si="24"/>
        <v>100</v>
      </c>
    </row>
    <row r="222" spans="1:10" ht="22.5">
      <c r="A222" s="112" t="s">
        <v>215</v>
      </c>
      <c r="B222" s="56"/>
      <c r="C222" s="118" t="s">
        <v>19</v>
      </c>
      <c r="D222" s="9" t="s">
        <v>102</v>
      </c>
      <c r="E222" s="9" t="s">
        <v>284</v>
      </c>
      <c r="F222" s="10" t="s">
        <v>217</v>
      </c>
      <c r="G222" s="57">
        <f>G223</f>
        <v>800209.58</v>
      </c>
      <c r="H222" s="57">
        <f>H223</f>
        <v>769387.13</v>
      </c>
      <c r="I222" s="197">
        <f>G222-H222</f>
        <v>30822.449999999953</v>
      </c>
      <c r="J222" s="59">
        <f t="shared" si="24"/>
        <v>96.14820282456505</v>
      </c>
    </row>
    <row r="223" spans="1:10" ht="22.5">
      <c r="A223" s="112" t="s">
        <v>184</v>
      </c>
      <c r="B223" s="56"/>
      <c r="C223" s="118" t="s">
        <v>19</v>
      </c>
      <c r="D223" s="9" t="s">
        <v>102</v>
      </c>
      <c r="E223" s="9" t="s">
        <v>284</v>
      </c>
      <c r="F223" s="10" t="s">
        <v>186</v>
      </c>
      <c r="G223" s="124">
        <v>800209.58</v>
      </c>
      <c r="H223" s="124">
        <v>769387.13</v>
      </c>
      <c r="I223" s="197">
        <f>G223-H223</f>
        <v>30822.449999999953</v>
      </c>
      <c r="J223" s="59">
        <f t="shared" si="24"/>
        <v>96.14820282456505</v>
      </c>
    </row>
    <row r="224" spans="1:10" ht="12.75">
      <c r="A224" s="112" t="s">
        <v>218</v>
      </c>
      <c r="B224" s="56"/>
      <c r="C224" s="118" t="s">
        <v>19</v>
      </c>
      <c r="D224" s="9" t="s">
        <v>102</v>
      </c>
      <c r="E224" s="9" t="s">
        <v>284</v>
      </c>
      <c r="F224" s="10" t="s">
        <v>219</v>
      </c>
      <c r="G224" s="57">
        <f>G225</f>
        <v>6924.33</v>
      </c>
      <c r="H224" s="57">
        <f>H225</f>
        <v>6924.33</v>
      </c>
      <c r="I224" s="197"/>
      <c r="J224" s="59">
        <f t="shared" si="24"/>
        <v>100</v>
      </c>
    </row>
    <row r="225" spans="1:10" ht="12.75">
      <c r="A225" s="112" t="s">
        <v>189</v>
      </c>
      <c r="B225" s="56"/>
      <c r="C225" s="118" t="s">
        <v>19</v>
      </c>
      <c r="D225" s="9" t="s">
        <v>102</v>
      </c>
      <c r="E225" s="9" t="s">
        <v>284</v>
      </c>
      <c r="F225" s="10" t="s">
        <v>187</v>
      </c>
      <c r="G225" s="124">
        <v>6924.33</v>
      </c>
      <c r="H225" s="124">
        <v>6924.33</v>
      </c>
      <c r="I225" s="203"/>
      <c r="J225" s="59">
        <f t="shared" si="24"/>
        <v>100</v>
      </c>
    </row>
    <row r="226" spans="1:10" ht="12.75">
      <c r="A226" s="284" t="s">
        <v>123</v>
      </c>
      <c r="B226" s="174"/>
      <c r="C226" s="175" t="s">
        <v>19</v>
      </c>
      <c r="D226" s="176" t="s">
        <v>27</v>
      </c>
      <c r="E226" s="176"/>
      <c r="F226" s="177"/>
      <c r="G226" s="178">
        <f>G227</f>
        <v>705741.13</v>
      </c>
      <c r="H226" s="178">
        <f>H227</f>
        <v>705741.13</v>
      </c>
      <c r="I226" s="198"/>
      <c r="J226" s="179">
        <f t="shared" si="24"/>
        <v>100</v>
      </c>
    </row>
    <row r="227" spans="1:10" ht="12.75">
      <c r="A227" s="284" t="s">
        <v>513</v>
      </c>
      <c r="B227" s="174"/>
      <c r="C227" s="175" t="s">
        <v>19</v>
      </c>
      <c r="D227" s="176" t="s">
        <v>104</v>
      </c>
      <c r="E227" s="176"/>
      <c r="F227" s="177"/>
      <c r="G227" s="178">
        <f>G228+G237</f>
        <v>705741.13</v>
      </c>
      <c r="H227" s="178">
        <f>H228+H237</f>
        <v>705741.13</v>
      </c>
      <c r="I227" s="198"/>
      <c r="J227" s="179">
        <f t="shared" si="24"/>
        <v>100</v>
      </c>
    </row>
    <row r="228" spans="1:10" ht="22.5">
      <c r="A228" s="285" t="s">
        <v>287</v>
      </c>
      <c r="B228" s="56"/>
      <c r="C228" s="132" t="s">
        <v>19</v>
      </c>
      <c r="D228" s="127" t="s">
        <v>104</v>
      </c>
      <c r="E228" s="127" t="s">
        <v>286</v>
      </c>
      <c r="F228" s="128"/>
      <c r="G228" s="129">
        <f>G229+G234</f>
        <v>635741.13</v>
      </c>
      <c r="H228" s="129">
        <f>H229+H234</f>
        <v>635741.13</v>
      </c>
      <c r="I228" s="206"/>
      <c r="J228" s="130">
        <f t="shared" si="24"/>
        <v>100</v>
      </c>
    </row>
    <row r="229" spans="1:10" ht="33.75">
      <c r="A229" s="285" t="s">
        <v>452</v>
      </c>
      <c r="B229" s="126"/>
      <c r="C229" s="118" t="s">
        <v>19</v>
      </c>
      <c r="D229" s="9" t="s">
        <v>104</v>
      </c>
      <c r="E229" s="9" t="s">
        <v>313</v>
      </c>
      <c r="F229" s="10"/>
      <c r="G229" s="192">
        <f>G230+G232</f>
        <v>431210</v>
      </c>
      <c r="H229" s="192">
        <f>H230+H232</f>
        <v>431210</v>
      </c>
      <c r="I229" s="217"/>
      <c r="J229" s="131">
        <f t="shared" si="24"/>
        <v>100</v>
      </c>
    </row>
    <row r="230" spans="1:10" ht="22.5">
      <c r="A230" s="112" t="s">
        <v>215</v>
      </c>
      <c r="B230" s="56"/>
      <c r="C230" s="118" t="s">
        <v>19</v>
      </c>
      <c r="D230" s="9" t="s">
        <v>104</v>
      </c>
      <c r="E230" s="9" t="s">
        <v>313</v>
      </c>
      <c r="F230" s="10" t="s">
        <v>217</v>
      </c>
      <c r="G230" s="139">
        <f>G231</f>
        <v>305210</v>
      </c>
      <c r="H230" s="139">
        <f>H231</f>
        <v>305210</v>
      </c>
      <c r="I230" s="207"/>
      <c r="J230" s="59">
        <f t="shared" si="24"/>
        <v>100</v>
      </c>
    </row>
    <row r="231" spans="1:10" ht="22.5">
      <c r="A231" s="112" t="s">
        <v>184</v>
      </c>
      <c r="B231" s="56"/>
      <c r="C231" s="118" t="s">
        <v>19</v>
      </c>
      <c r="D231" s="9" t="s">
        <v>104</v>
      </c>
      <c r="E231" s="9" t="s">
        <v>313</v>
      </c>
      <c r="F231" s="10" t="s">
        <v>186</v>
      </c>
      <c r="G231" s="124">
        <v>305210</v>
      </c>
      <c r="H231" s="124">
        <v>305210</v>
      </c>
      <c r="I231" s="203"/>
      <c r="J231" s="59">
        <f t="shared" si="24"/>
        <v>100</v>
      </c>
    </row>
    <row r="232" spans="1:10" ht="12.75">
      <c r="A232" s="112" t="s">
        <v>227</v>
      </c>
      <c r="B232" s="56"/>
      <c r="C232" s="118" t="s">
        <v>19</v>
      </c>
      <c r="D232" s="9" t="s">
        <v>104</v>
      </c>
      <c r="E232" s="9" t="s">
        <v>313</v>
      </c>
      <c r="F232" s="10" t="s">
        <v>225</v>
      </c>
      <c r="G232" s="139">
        <f>G233</f>
        <v>126000</v>
      </c>
      <c r="H232" s="139">
        <f>H233</f>
        <v>126000</v>
      </c>
      <c r="I232" s="207"/>
      <c r="J232" s="59">
        <f t="shared" si="24"/>
        <v>100</v>
      </c>
    </row>
    <row r="233" spans="1:10" ht="12.75">
      <c r="A233" s="112" t="s">
        <v>228</v>
      </c>
      <c r="B233" s="56"/>
      <c r="C233" s="118" t="s">
        <v>19</v>
      </c>
      <c r="D233" s="9" t="s">
        <v>104</v>
      </c>
      <c r="E233" s="9" t="s">
        <v>313</v>
      </c>
      <c r="F233" s="10" t="s">
        <v>226</v>
      </c>
      <c r="G233" s="124">
        <v>126000</v>
      </c>
      <c r="H233" s="124">
        <v>126000</v>
      </c>
      <c r="I233" s="203"/>
      <c r="J233" s="59">
        <f t="shared" si="24"/>
        <v>100</v>
      </c>
    </row>
    <row r="234" spans="1:10" ht="33.75">
      <c r="A234" s="285" t="s">
        <v>447</v>
      </c>
      <c r="B234" s="126"/>
      <c r="C234" s="118" t="s">
        <v>19</v>
      </c>
      <c r="D234" s="9" t="s">
        <v>104</v>
      </c>
      <c r="E234" s="9" t="s">
        <v>311</v>
      </c>
      <c r="F234" s="10"/>
      <c r="G234" s="192">
        <f>G235</f>
        <v>204531.13</v>
      </c>
      <c r="H234" s="192">
        <f>H235</f>
        <v>204531.13</v>
      </c>
      <c r="I234" s="217"/>
      <c r="J234" s="131">
        <f aca="true" t="shared" si="26" ref="J234:J258">H234/G234*100</f>
        <v>100</v>
      </c>
    </row>
    <row r="235" spans="1:10" ht="22.5">
      <c r="A235" s="112" t="s">
        <v>215</v>
      </c>
      <c r="B235" s="56"/>
      <c r="C235" s="118" t="s">
        <v>19</v>
      </c>
      <c r="D235" s="9" t="s">
        <v>104</v>
      </c>
      <c r="E235" s="9" t="s">
        <v>311</v>
      </c>
      <c r="F235" s="10" t="s">
        <v>217</v>
      </c>
      <c r="G235" s="139">
        <f>G236</f>
        <v>204531.13</v>
      </c>
      <c r="H235" s="139">
        <f>H236</f>
        <v>204531.13</v>
      </c>
      <c r="I235" s="207"/>
      <c r="J235" s="59">
        <f t="shared" si="26"/>
        <v>100</v>
      </c>
    </row>
    <row r="236" spans="1:10" ht="22.5">
      <c r="A236" s="112" t="s">
        <v>184</v>
      </c>
      <c r="B236" s="56"/>
      <c r="C236" s="118" t="s">
        <v>19</v>
      </c>
      <c r="D236" s="9" t="s">
        <v>104</v>
      </c>
      <c r="E236" s="9" t="s">
        <v>311</v>
      </c>
      <c r="F236" s="10" t="s">
        <v>186</v>
      </c>
      <c r="G236" s="124">
        <v>204531.13</v>
      </c>
      <c r="H236" s="124">
        <v>204531.13</v>
      </c>
      <c r="I236" s="203"/>
      <c r="J236" s="59">
        <f t="shared" si="26"/>
        <v>100</v>
      </c>
    </row>
    <row r="237" spans="1:10" ht="33.75">
      <c r="A237" s="285" t="s">
        <v>290</v>
      </c>
      <c r="B237" s="126"/>
      <c r="C237" s="132" t="s">
        <v>19</v>
      </c>
      <c r="D237" s="127" t="s">
        <v>104</v>
      </c>
      <c r="E237" s="127" t="s">
        <v>288</v>
      </c>
      <c r="F237" s="128"/>
      <c r="G237" s="129">
        <f aca="true" t="shared" si="27" ref="G237:H239">G238</f>
        <v>70000</v>
      </c>
      <c r="H237" s="129">
        <f t="shared" si="27"/>
        <v>70000</v>
      </c>
      <c r="I237" s="206"/>
      <c r="J237" s="130">
        <f t="shared" si="26"/>
        <v>100</v>
      </c>
    </row>
    <row r="238" spans="1:10" ht="90">
      <c r="A238" s="112" t="s">
        <v>105</v>
      </c>
      <c r="B238" s="56"/>
      <c r="C238" s="118" t="s">
        <v>19</v>
      </c>
      <c r="D238" s="9" t="s">
        <v>104</v>
      </c>
      <c r="E238" s="9" t="s">
        <v>289</v>
      </c>
      <c r="F238" s="10"/>
      <c r="G238" s="57">
        <f t="shared" si="27"/>
        <v>70000</v>
      </c>
      <c r="H238" s="57">
        <f t="shared" si="27"/>
        <v>70000</v>
      </c>
      <c r="I238" s="197"/>
      <c r="J238" s="59">
        <f t="shared" si="26"/>
        <v>100</v>
      </c>
    </row>
    <row r="239" spans="1:10" ht="12.75">
      <c r="A239" s="112" t="s">
        <v>223</v>
      </c>
      <c r="B239" s="56"/>
      <c r="C239" s="118" t="s">
        <v>19</v>
      </c>
      <c r="D239" s="9" t="s">
        <v>104</v>
      </c>
      <c r="E239" s="9" t="s">
        <v>289</v>
      </c>
      <c r="F239" s="10" t="s">
        <v>222</v>
      </c>
      <c r="G239" s="57">
        <f t="shared" si="27"/>
        <v>70000</v>
      </c>
      <c r="H239" s="57">
        <f t="shared" si="27"/>
        <v>70000</v>
      </c>
      <c r="I239" s="197"/>
      <c r="J239" s="59">
        <f t="shared" si="26"/>
        <v>100</v>
      </c>
    </row>
    <row r="240" spans="1:10" ht="12.75">
      <c r="A240" s="112" t="s">
        <v>31</v>
      </c>
      <c r="B240" s="56"/>
      <c r="C240" s="118" t="s">
        <v>19</v>
      </c>
      <c r="D240" s="9" t="s">
        <v>104</v>
      </c>
      <c r="E240" s="9" t="s">
        <v>289</v>
      </c>
      <c r="F240" s="10" t="s">
        <v>162</v>
      </c>
      <c r="G240" s="124">
        <v>70000</v>
      </c>
      <c r="H240" s="124">
        <v>70000</v>
      </c>
      <c r="I240" s="203"/>
      <c r="J240" s="59">
        <f t="shared" si="26"/>
        <v>100</v>
      </c>
    </row>
    <row r="241" spans="1:10" ht="12.75">
      <c r="A241" s="284" t="s">
        <v>124</v>
      </c>
      <c r="B241" s="174"/>
      <c r="C241" s="175" t="s">
        <v>19</v>
      </c>
      <c r="D241" s="176" t="s">
        <v>291</v>
      </c>
      <c r="E241" s="176"/>
      <c r="F241" s="177"/>
      <c r="G241" s="178">
        <f>G242</f>
        <v>2256506.04</v>
      </c>
      <c r="H241" s="178">
        <f>H242</f>
        <v>2256506.04</v>
      </c>
      <c r="I241" s="198"/>
      <c r="J241" s="179">
        <f t="shared" si="26"/>
        <v>100</v>
      </c>
    </row>
    <row r="242" spans="1:10" ht="12.75">
      <c r="A242" s="284" t="s">
        <v>514</v>
      </c>
      <c r="B242" s="174">
        <v>2</v>
      </c>
      <c r="C242" s="175" t="s">
        <v>19</v>
      </c>
      <c r="D242" s="176" t="s">
        <v>107</v>
      </c>
      <c r="E242" s="176" t="s">
        <v>73</v>
      </c>
      <c r="F242" s="177" t="s">
        <v>73</v>
      </c>
      <c r="G242" s="178">
        <f>G243</f>
        <v>2256506.04</v>
      </c>
      <c r="H242" s="178">
        <f>H243</f>
        <v>2256506.04</v>
      </c>
      <c r="I242" s="198"/>
      <c r="J242" s="179">
        <f t="shared" si="26"/>
        <v>100</v>
      </c>
    </row>
    <row r="243" spans="1:10" ht="33.75">
      <c r="A243" s="285" t="s">
        <v>292</v>
      </c>
      <c r="B243" s="56">
        <v>2</v>
      </c>
      <c r="C243" s="118" t="s">
        <v>19</v>
      </c>
      <c r="D243" s="9" t="s">
        <v>107</v>
      </c>
      <c r="E243" s="9" t="s">
        <v>293</v>
      </c>
      <c r="F243" s="10" t="s">
        <v>73</v>
      </c>
      <c r="G243" s="57">
        <f>G244+G251+G256</f>
        <v>2256506.04</v>
      </c>
      <c r="H243" s="57">
        <f>H244+H251+H256</f>
        <v>2256506.04</v>
      </c>
      <c r="I243" s="197"/>
      <c r="J243" s="59">
        <f t="shared" si="26"/>
        <v>100</v>
      </c>
    </row>
    <row r="244" spans="1:10" ht="22.5">
      <c r="A244" s="112" t="s">
        <v>285</v>
      </c>
      <c r="B244" s="56"/>
      <c r="C244" s="118" t="s">
        <v>19</v>
      </c>
      <c r="D244" s="9" t="s">
        <v>107</v>
      </c>
      <c r="E244" s="9" t="s">
        <v>314</v>
      </c>
      <c r="F244" s="10"/>
      <c r="G244" s="57">
        <f>G245+G247+G249</f>
        <v>1277166.0799999998</v>
      </c>
      <c r="H244" s="57">
        <f>H245+H247+H249</f>
        <v>1277166.0799999998</v>
      </c>
      <c r="I244" s="197"/>
      <c r="J244" s="59">
        <f t="shared" si="26"/>
        <v>100</v>
      </c>
    </row>
    <row r="245" spans="1:10" ht="56.25">
      <c r="A245" s="112" t="s">
        <v>281</v>
      </c>
      <c r="B245" s="56"/>
      <c r="C245" s="118" t="s">
        <v>19</v>
      </c>
      <c r="D245" s="9" t="s">
        <v>107</v>
      </c>
      <c r="E245" s="9" t="s">
        <v>314</v>
      </c>
      <c r="F245" s="10" t="s">
        <v>182</v>
      </c>
      <c r="G245" s="57">
        <f>G246</f>
        <v>1208692.93</v>
      </c>
      <c r="H245" s="57">
        <f>H246</f>
        <v>1208692.93</v>
      </c>
      <c r="I245" s="197"/>
      <c r="J245" s="59">
        <f t="shared" si="26"/>
        <v>100</v>
      </c>
    </row>
    <row r="246" spans="1:10" ht="12.75">
      <c r="A246" s="112" t="s">
        <v>282</v>
      </c>
      <c r="B246" s="56"/>
      <c r="C246" s="118" t="s">
        <v>19</v>
      </c>
      <c r="D246" s="9" t="s">
        <v>107</v>
      </c>
      <c r="E246" s="9" t="s">
        <v>314</v>
      </c>
      <c r="F246" s="10" t="s">
        <v>10</v>
      </c>
      <c r="G246" s="124">
        <v>1208692.93</v>
      </c>
      <c r="H246" s="124">
        <v>1208692.93</v>
      </c>
      <c r="I246" s="203"/>
      <c r="J246" s="59">
        <f t="shared" si="26"/>
        <v>100</v>
      </c>
    </row>
    <row r="247" spans="1:10" ht="22.5">
      <c r="A247" s="112" t="s">
        <v>215</v>
      </c>
      <c r="B247" s="56"/>
      <c r="C247" s="118" t="s">
        <v>19</v>
      </c>
      <c r="D247" s="9" t="s">
        <v>107</v>
      </c>
      <c r="E247" s="9" t="s">
        <v>314</v>
      </c>
      <c r="F247" s="10" t="s">
        <v>217</v>
      </c>
      <c r="G247" s="57">
        <f>G248</f>
        <v>64270</v>
      </c>
      <c r="H247" s="57">
        <f>H248</f>
        <v>64270</v>
      </c>
      <c r="I247" s="197"/>
      <c r="J247" s="59">
        <f t="shared" si="26"/>
        <v>100</v>
      </c>
    </row>
    <row r="248" spans="1:10" ht="22.5">
      <c r="A248" s="112" t="s">
        <v>184</v>
      </c>
      <c r="B248" s="56"/>
      <c r="C248" s="118" t="s">
        <v>19</v>
      </c>
      <c r="D248" s="9" t="s">
        <v>107</v>
      </c>
      <c r="E248" s="9" t="s">
        <v>314</v>
      </c>
      <c r="F248" s="10" t="s">
        <v>186</v>
      </c>
      <c r="G248" s="124">
        <v>64270</v>
      </c>
      <c r="H248" s="124">
        <v>64270</v>
      </c>
      <c r="I248" s="203"/>
      <c r="J248" s="59">
        <f t="shared" si="26"/>
        <v>100</v>
      </c>
    </row>
    <row r="249" spans="1:10" ht="12.75">
      <c r="A249" s="112" t="s">
        <v>218</v>
      </c>
      <c r="B249" s="56"/>
      <c r="C249" s="118" t="s">
        <v>19</v>
      </c>
      <c r="D249" s="9" t="s">
        <v>107</v>
      </c>
      <c r="E249" s="9" t="s">
        <v>314</v>
      </c>
      <c r="F249" s="10" t="s">
        <v>219</v>
      </c>
      <c r="G249" s="142">
        <f>G250</f>
        <v>4203.15</v>
      </c>
      <c r="H249" s="142">
        <f>H250</f>
        <v>4203.15</v>
      </c>
      <c r="I249" s="212"/>
      <c r="J249" s="59">
        <f t="shared" si="26"/>
        <v>100</v>
      </c>
    </row>
    <row r="250" spans="1:10" ht="12.75">
      <c r="A250" s="112" t="s">
        <v>189</v>
      </c>
      <c r="B250" s="56"/>
      <c r="C250" s="118" t="s">
        <v>19</v>
      </c>
      <c r="D250" s="9" t="s">
        <v>107</v>
      </c>
      <c r="E250" s="9" t="s">
        <v>314</v>
      </c>
      <c r="F250" s="10" t="s">
        <v>187</v>
      </c>
      <c r="G250" s="124">
        <v>4203.15</v>
      </c>
      <c r="H250" s="124">
        <v>4203.15</v>
      </c>
      <c r="I250" s="203"/>
      <c r="J250" s="59">
        <f t="shared" si="26"/>
        <v>100</v>
      </c>
    </row>
    <row r="251" spans="1:10" ht="22.5">
      <c r="A251" s="112" t="s">
        <v>278</v>
      </c>
      <c r="B251" s="56"/>
      <c r="C251" s="118" t="s">
        <v>19</v>
      </c>
      <c r="D251" s="9" t="s">
        <v>107</v>
      </c>
      <c r="E251" s="9" t="s">
        <v>294</v>
      </c>
      <c r="F251" s="10"/>
      <c r="G251" s="57">
        <f>G252+G254</f>
        <v>905686.61</v>
      </c>
      <c r="H251" s="57">
        <f>H252+H254</f>
        <v>905686.61</v>
      </c>
      <c r="I251" s="197"/>
      <c r="J251" s="59">
        <f t="shared" si="26"/>
        <v>100</v>
      </c>
    </row>
    <row r="252" spans="1:10" ht="22.5">
      <c r="A252" s="112" t="s">
        <v>215</v>
      </c>
      <c r="B252" s="56"/>
      <c r="C252" s="118" t="s">
        <v>19</v>
      </c>
      <c r="D252" s="9" t="s">
        <v>107</v>
      </c>
      <c r="E252" s="9" t="s">
        <v>294</v>
      </c>
      <c r="F252" s="10" t="s">
        <v>217</v>
      </c>
      <c r="G252" s="57">
        <f>G253</f>
        <v>805826.15</v>
      </c>
      <c r="H252" s="57">
        <f>H253</f>
        <v>805826.15</v>
      </c>
      <c r="I252" s="197"/>
      <c r="J252" s="59">
        <f t="shared" si="26"/>
        <v>100</v>
      </c>
    </row>
    <row r="253" spans="1:10" ht="22.5">
      <c r="A253" s="112" t="s">
        <v>184</v>
      </c>
      <c r="B253" s="56"/>
      <c r="C253" s="118" t="s">
        <v>19</v>
      </c>
      <c r="D253" s="9" t="s">
        <v>107</v>
      </c>
      <c r="E253" s="9" t="s">
        <v>294</v>
      </c>
      <c r="F253" s="10" t="s">
        <v>186</v>
      </c>
      <c r="G253" s="124">
        <v>805826.15</v>
      </c>
      <c r="H253" s="124">
        <v>805826.15</v>
      </c>
      <c r="I253" s="203"/>
      <c r="J253" s="59">
        <f t="shared" si="26"/>
        <v>100</v>
      </c>
    </row>
    <row r="254" spans="1:10" ht="33.75">
      <c r="A254" s="112" t="s">
        <v>221</v>
      </c>
      <c r="B254" s="56"/>
      <c r="C254" s="118" t="s">
        <v>19</v>
      </c>
      <c r="D254" s="9" t="s">
        <v>107</v>
      </c>
      <c r="E254" s="9" t="s">
        <v>294</v>
      </c>
      <c r="F254" s="10" t="s">
        <v>220</v>
      </c>
      <c r="G254" s="142">
        <f>G255</f>
        <v>99860.46</v>
      </c>
      <c r="H254" s="142">
        <f>H255</f>
        <v>99860.46</v>
      </c>
      <c r="I254" s="212"/>
      <c r="J254" s="59">
        <f t="shared" si="26"/>
        <v>100</v>
      </c>
    </row>
    <row r="255" spans="1:10" ht="12.75">
      <c r="A255" s="112" t="s">
        <v>207</v>
      </c>
      <c r="B255" s="56"/>
      <c r="C255" s="118" t="s">
        <v>19</v>
      </c>
      <c r="D255" s="9" t="s">
        <v>107</v>
      </c>
      <c r="E255" s="9" t="s">
        <v>294</v>
      </c>
      <c r="F255" s="10" t="s">
        <v>205</v>
      </c>
      <c r="G255" s="124">
        <v>99860.46</v>
      </c>
      <c r="H255" s="124">
        <v>99860.46</v>
      </c>
      <c r="I255" s="203"/>
      <c r="J255" s="59">
        <f t="shared" si="26"/>
        <v>100</v>
      </c>
    </row>
    <row r="256" spans="1:10" ht="12.75">
      <c r="A256" s="112" t="s">
        <v>296</v>
      </c>
      <c r="B256" s="56"/>
      <c r="C256" s="118" t="s">
        <v>19</v>
      </c>
      <c r="D256" s="9" t="s">
        <v>107</v>
      </c>
      <c r="E256" s="9" t="s">
        <v>295</v>
      </c>
      <c r="F256" s="10"/>
      <c r="G256" s="57">
        <f>G257</f>
        <v>73653.35</v>
      </c>
      <c r="H256" s="57">
        <f>H257</f>
        <v>73653.35</v>
      </c>
      <c r="I256" s="197"/>
      <c r="J256" s="59">
        <f t="shared" si="26"/>
        <v>100</v>
      </c>
    </row>
    <row r="257" spans="1:10" ht="22.5">
      <c r="A257" s="112" t="s">
        <v>215</v>
      </c>
      <c r="B257" s="56"/>
      <c r="C257" s="118" t="s">
        <v>19</v>
      </c>
      <c r="D257" s="9" t="s">
        <v>107</v>
      </c>
      <c r="E257" s="9" t="s">
        <v>295</v>
      </c>
      <c r="F257" s="10" t="s">
        <v>217</v>
      </c>
      <c r="G257" s="57">
        <f>G258</f>
        <v>73653.35</v>
      </c>
      <c r="H257" s="57">
        <f>H258</f>
        <v>73653.35</v>
      </c>
      <c r="I257" s="197"/>
      <c r="J257" s="59">
        <f t="shared" si="26"/>
        <v>100</v>
      </c>
    </row>
    <row r="258" spans="1:10" ht="23.25" thickBot="1">
      <c r="A258" s="112" t="s">
        <v>184</v>
      </c>
      <c r="B258" s="56"/>
      <c r="C258" s="120" t="s">
        <v>19</v>
      </c>
      <c r="D258" s="65" t="s">
        <v>107</v>
      </c>
      <c r="E258" s="65" t="s">
        <v>295</v>
      </c>
      <c r="F258" s="66" t="s">
        <v>186</v>
      </c>
      <c r="G258" s="193">
        <v>73653.35</v>
      </c>
      <c r="H258" s="193">
        <v>73653.35</v>
      </c>
      <c r="I258" s="213"/>
      <c r="J258" s="194">
        <f t="shared" si="26"/>
        <v>100</v>
      </c>
    </row>
  </sheetData>
  <sheetProtection/>
  <mergeCells count="9">
    <mergeCell ref="C9:F9"/>
    <mergeCell ref="C10:F10"/>
    <mergeCell ref="C11:F11"/>
    <mergeCell ref="G1:J1"/>
    <mergeCell ref="G2:J2"/>
    <mergeCell ref="G3:J3"/>
    <mergeCell ref="A5:J5"/>
    <mergeCell ref="A6:J6"/>
    <mergeCell ref="A7:J7"/>
  </mergeCells>
  <printOptions/>
  <pageMargins left="0.7874015748031497" right="0.31496062992125984" top="0.7480314960629921" bottom="0.7480314960629921" header="0.31496062992125984" footer="0.31496062992125984"/>
  <pageSetup fitToHeight="10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40"/>
  <sheetViews>
    <sheetView zoomScalePageLayoutView="0" workbookViewId="0" topLeftCell="A1">
      <selection activeCell="F9" sqref="F9"/>
    </sheetView>
  </sheetViews>
  <sheetFormatPr defaultColWidth="6.421875" defaultRowHeight="12.75"/>
  <cols>
    <col min="1" max="1" width="9.00390625" style="6" customWidth="1"/>
    <col min="2" max="2" width="38.57421875" style="6" customWidth="1"/>
    <col min="3" max="3" width="4.00390625" style="6" hidden="1" customWidth="1"/>
    <col min="4" max="4" width="11.421875" style="6" customWidth="1"/>
    <col min="5" max="6" width="12.28125" style="6" customWidth="1"/>
    <col min="7" max="7" width="10.00390625" style="6" customWidth="1"/>
    <col min="8" max="222" width="9.140625" style="6" customWidth="1"/>
    <col min="223" max="223" width="24.8515625" style="6" customWidth="1"/>
    <col min="224" max="224" width="0" style="6" hidden="1" customWidth="1"/>
    <col min="225" max="225" width="5.28125" style="6" customWidth="1"/>
    <col min="226" max="16384" width="6.421875" style="6" customWidth="1"/>
  </cols>
  <sheetData>
    <row r="1" spans="1:227" ht="12.75">
      <c r="A1" s="44"/>
      <c r="B1" s="44"/>
      <c r="C1" s="45"/>
      <c r="D1" s="251" t="s">
        <v>108</v>
      </c>
      <c r="E1" s="251"/>
      <c r="F1" s="251"/>
      <c r="G1" s="251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</row>
    <row r="2" spans="1:227" ht="42" customHeight="1">
      <c r="A2" s="44"/>
      <c r="B2" s="44"/>
      <c r="C2" s="45"/>
      <c r="D2" s="251" t="s">
        <v>1</v>
      </c>
      <c r="E2" s="251"/>
      <c r="F2" s="251"/>
      <c r="G2" s="251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</row>
    <row r="3" spans="1:227" ht="12.75">
      <c r="A3" s="44"/>
      <c r="B3" s="44"/>
      <c r="C3" s="45"/>
      <c r="D3" s="251" t="s">
        <v>346</v>
      </c>
      <c r="E3" s="251"/>
      <c r="F3" s="251"/>
      <c r="G3" s="251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</row>
    <row r="4" spans="1:227" ht="12.75">
      <c r="A4" s="44"/>
      <c r="B4" s="44"/>
      <c r="C4" s="46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</row>
    <row r="5" spans="1:227" ht="12.75">
      <c r="A5" s="44"/>
      <c r="B5" s="253" t="s">
        <v>63</v>
      </c>
      <c r="C5" s="253"/>
      <c r="D5" s="253"/>
      <c r="E5" s="253"/>
      <c r="F5" s="253"/>
      <c r="G5" s="25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</row>
    <row r="6" spans="1:227" ht="12.75">
      <c r="A6" s="44"/>
      <c r="B6" s="253" t="s">
        <v>3</v>
      </c>
      <c r="C6" s="253"/>
      <c r="D6" s="253"/>
      <c r="E6" s="253"/>
      <c r="F6" s="253"/>
      <c r="G6" s="25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</row>
    <row r="7" spans="1:227" ht="27" customHeight="1">
      <c r="A7" s="44"/>
      <c r="B7" s="253" t="s">
        <v>348</v>
      </c>
      <c r="C7" s="253"/>
      <c r="D7" s="253"/>
      <c r="E7" s="253"/>
      <c r="F7" s="253"/>
      <c r="G7" s="25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</row>
    <row r="8" spans="1:7" ht="12.75">
      <c r="A8" s="48"/>
      <c r="B8" s="47"/>
      <c r="C8" s="47"/>
      <c r="D8" s="49"/>
      <c r="E8" s="49"/>
      <c r="F8" s="49"/>
      <c r="G8" s="49"/>
    </row>
    <row r="9" spans="1:7" ht="33.75">
      <c r="A9" s="50" t="s">
        <v>109</v>
      </c>
      <c r="B9" s="50" t="s">
        <v>64</v>
      </c>
      <c r="C9" s="51"/>
      <c r="D9" s="52" t="s">
        <v>66</v>
      </c>
      <c r="E9" s="52" t="s">
        <v>2</v>
      </c>
      <c r="F9" s="52" t="s">
        <v>453</v>
      </c>
      <c r="G9" s="52" t="s">
        <v>67</v>
      </c>
    </row>
    <row r="10" spans="1:7" ht="13.5" thickBot="1">
      <c r="A10" s="67">
        <v>1</v>
      </c>
      <c r="B10" s="53">
        <v>2</v>
      </c>
      <c r="C10" s="7"/>
      <c r="D10" s="54" t="s">
        <v>25</v>
      </c>
      <c r="E10" s="54" t="s">
        <v>68</v>
      </c>
      <c r="F10" s="54" t="s">
        <v>69</v>
      </c>
      <c r="G10" s="54" t="s">
        <v>498</v>
      </c>
    </row>
    <row r="11" spans="1:7" ht="12.75">
      <c r="A11" s="68"/>
      <c r="B11" s="55" t="s">
        <v>110</v>
      </c>
      <c r="C11" s="56"/>
      <c r="D11" s="79">
        <f>D13+D19+D21+D24+D27+D31+D35+D37+D39</f>
        <v>87429042.99000001</v>
      </c>
      <c r="E11" s="117">
        <f>E13+E19+E21+E24+E27+E31+E35+E37+E39</f>
        <v>79805105.38</v>
      </c>
      <c r="F11" s="297">
        <f>D11-E11</f>
        <v>7623937.610000014</v>
      </c>
      <c r="G11" s="291">
        <f>E11/D11*100</f>
        <v>91.27985695683294</v>
      </c>
    </row>
    <row r="12" spans="1:7" ht="12.75">
      <c r="A12" s="69"/>
      <c r="B12" s="60" t="s">
        <v>71</v>
      </c>
      <c r="C12" s="56">
        <v>2</v>
      </c>
      <c r="D12" s="292">
        <v>48381348.769999996</v>
      </c>
      <c r="E12" s="62">
        <v>47348462.09</v>
      </c>
      <c r="F12" s="196"/>
      <c r="G12" s="63">
        <f>IF(ISNUMBER(D12),D12,0)-IF(ISNUMBER(E12),E12,0)</f>
        <v>1032886.6799999923</v>
      </c>
    </row>
    <row r="13" spans="1:7" ht="12.75">
      <c r="A13" s="70" t="s">
        <v>111</v>
      </c>
      <c r="B13" s="64" t="s">
        <v>112</v>
      </c>
      <c r="C13" s="56">
        <v>2</v>
      </c>
      <c r="D13" s="293">
        <f>D14+D15+D16+D17+D18</f>
        <v>28175580.62</v>
      </c>
      <c r="E13" s="57">
        <f>E14+E15+E16+E17+E18</f>
        <v>20681171.91</v>
      </c>
      <c r="F13" s="197">
        <f>D13-E13</f>
        <v>7494408.710000001</v>
      </c>
      <c r="G13" s="59">
        <f>E13/D13*100</f>
        <v>73.40104961428831</v>
      </c>
    </row>
    <row r="14" spans="1:7" ht="45">
      <c r="A14" s="71" t="s">
        <v>75</v>
      </c>
      <c r="B14" s="64" t="s">
        <v>74</v>
      </c>
      <c r="C14" s="56">
        <v>2</v>
      </c>
      <c r="D14" s="293">
        <f>'приложение 3'!G15</f>
        <v>1931004</v>
      </c>
      <c r="E14" s="58">
        <f>'приложение 3'!H15</f>
        <v>1931004</v>
      </c>
      <c r="F14" s="197"/>
      <c r="G14" s="59">
        <f>E14/D14*100</f>
        <v>100</v>
      </c>
    </row>
    <row r="15" spans="1:7" ht="45">
      <c r="A15" s="71" t="s">
        <v>78</v>
      </c>
      <c r="B15" s="64" t="s">
        <v>77</v>
      </c>
      <c r="C15" s="56">
        <v>2</v>
      </c>
      <c r="D15" s="293">
        <f>'приложение 3'!G19</f>
        <v>9433674.870000001</v>
      </c>
      <c r="E15" s="58">
        <f>'приложение 3'!H19</f>
        <v>9432684.870000001</v>
      </c>
      <c r="F15" s="197">
        <f aca="true" t="shared" si="0" ref="F14:F40">D15-E15</f>
        <v>990</v>
      </c>
      <c r="G15" s="59">
        <f>E15/D15*100</f>
        <v>99.98950568030335</v>
      </c>
    </row>
    <row r="16" spans="1:7" ht="22.5">
      <c r="A16" s="70" t="s">
        <v>308</v>
      </c>
      <c r="B16" s="64" t="s">
        <v>347</v>
      </c>
      <c r="C16" s="56"/>
      <c r="D16" s="293">
        <v>566467</v>
      </c>
      <c r="E16" s="58">
        <v>566467</v>
      </c>
      <c r="F16" s="197"/>
      <c r="G16" s="59">
        <f>E16/D16*100</f>
        <v>100</v>
      </c>
    </row>
    <row r="17" spans="1:7" ht="12.75">
      <c r="A17" s="70" t="s">
        <v>82</v>
      </c>
      <c r="B17" s="64" t="s">
        <v>81</v>
      </c>
      <c r="C17" s="56"/>
      <c r="D17" s="293">
        <f>'приложение 3'!G37</f>
        <v>50085</v>
      </c>
      <c r="E17" s="58">
        <f>'приложение 3'!H37</f>
        <v>50085</v>
      </c>
      <c r="F17" s="197"/>
      <c r="G17" s="59">
        <f>E17/D17*100</f>
        <v>100</v>
      </c>
    </row>
    <row r="18" spans="1:7" ht="12.75">
      <c r="A18" s="71" t="s">
        <v>85</v>
      </c>
      <c r="B18" s="64" t="s">
        <v>84</v>
      </c>
      <c r="C18" s="56">
        <v>2</v>
      </c>
      <c r="D18" s="293">
        <f>'приложение 3'!G41</f>
        <v>16194349.75</v>
      </c>
      <c r="E18" s="58">
        <f>'приложение 3'!H41</f>
        <v>8700931.04</v>
      </c>
      <c r="F18" s="197">
        <f t="shared" si="0"/>
        <v>7493418.710000001</v>
      </c>
      <c r="G18" s="59">
        <f>E18/D18*100</f>
        <v>53.7281902288173</v>
      </c>
    </row>
    <row r="19" spans="1:7" ht="12.75">
      <c r="A19" s="70" t="s">
        <v>113</v>
      </c>
      <c r="B19" s="64" t="s">
        <v>114</v>
      </c>
      <c r="C19" s="56"/>
      <c r="D19" s="293">
        <f>D20</f>
        <v>256982</v>
      </c>
      <c r="E19" s="58">
        <f>E20</f>
        <v>256209.99</v>
      </c>
      <c r="F19" s="197">
        <f t="shared" si="0"/>
        <v>772.0100000000093</v>
      </c>
      <c r="G19" s="59">
        <f>E19/D19*100</f>
        <v>99.6995859632192</v>
      </c>
    </row>
    <row r="20" spans="1:7" ht="12.75">
      <c r="A20" s="71" t="s">
        <v>87</v>
      </c>
      <c r="B20" s="64" t="s">
        <v>86</v>
      </c>
      <c r="C20" s="56">
        <v>2</v>
      </c>
      <c r="D20" s="293">
        <f>'приложение 3'!G74</f>
        <v>256982</v>
      </c>
      <c r="E20" s="58">
        <f>'приложение 3'!H74</f>
        <v>256209.99</v>
      </c>
      <c r="F20" s="197">
        <f t="shared" si="0"/>
        <v>772.0100000000093</v>
      </c>
      <c r="G20" s="59">
        <f>E20/D20*100</f>
        <v>99.6995859632192</v>
      </c>
    </row>
    <row r="21" spans="1:7" ht="22.5">
      <c r="A21" s="70" t="s">
        <v>115</v>
      </c>
      <c r="B21" s="64" t="s">
        <v>116</v>
      </c>
      <c r="C21" s="56"/>
      <c r="D21" s="293">
        <f>D22+D23</f>
        <v>2891476.1500000004</v>
      </c>
      <c r="E21" s="57">
        <f>E22+E23</f>
        <v>2891476.1500000004</v>
      </c>
      <c r="F21" s="197"/>
      <c r="G21" s="59">
        <f>E21/D21*100</f>
        <v>100</v>
      </c>
    </row>
    <row r="22" spans="1:7" ht="33.75">
      <c r="A22" s="71" t="s">
        <v>90</v>
      </c>
      <c r="B22" s="64" t="s">
        <v>89</v>
      </c>
      <c r="C22" s="56">
        <v>2</v>
      </c>
      <c r="D22" s="293">
        <f>'приложение 3'!G81</f>
        <v>2131742.4000000004</v>
      </c>
      <c r="E22" s="58">
        <f>'приложение 3'!H81</f>
        <v>2131742.4000000004</v>
      </c>
      <c r="F22" s="197"/>
      <c r="G22" s="59">
        <f>E22/D22*100</f>
        <v>100</v>
      </c>
    </row>
    <row r="23" spans="1:7" ht="12.75">
      <c r="A23" s="71" t="s">
        <v>92</v>
      </c>
      <c r="B23" s="64" t="s">
        <v>91</v>
      </c>
      <c r="C23" s="56">
        <v>2</v>
      </c>
      <c r="D23" s="293">
        <f>'приложение 3'!G88</f>
        <v>759733.75</v>
      </c>
      <c r="E23" s="58">
        <f>'приложение 3'!H88</f>
        <v>759733.75</v>
      </c>
      <c r="F23" s="197"/>
      <c r="G23" s="59">
        <f>E23/D23*100</f>
        <v>100</v>
      </c>
    </row>
    <row r="24" spans="1:7" ht="12.75">
      <c r="A24" s="70" t="s">
        <v>117</v>
      </c>
      <c r="B24" s="64" t="s">
        <v>118</v>
      </c>
      <c r="C24" s="56"/>
      <c r="D24" s="293">
        <f>SUM(D25:D26)</f>
        <v>5357630.890000001</v>
      </c>
      <c r="E24" s="57">
        <f>SUM(E25:E26)</f>
        <v>5340505.890000001</v>
      </c>
      <c r="F24" s="197">
        <f t="shared" si="0"/>
        <v>17125</v>
      </c>
      <c r="G24" s="59">
        <f>E24/D24*100</f>
        <v>99.68036245214347</v>
      </c>
    </row>
    <row r="25" spans="1:7" ht="12.75">
      <c r="A25" s="70" t="s">
        <v>166</v>
      </c>
      <c r="B25" s="64" t="s">
        <v>167</v>
      </c>
      <c r="C25" s="56"/>
      <c r="D25" s="293">
        <f>'приложение 3'!G96</f>
        <v>5248630.890000001</v>
      </c>
      <c r="E25" s="57">
        <f>'приложение 3'!H96</f>
        <v>5231505.890000001</v>
      </c>
      <c r="F25" s="197">
        <f t="shared" si="0"/>
        <v>17125</v>
      </c>
      <c r="G25" s="59">
        <f>E25/D25*100</f>
        <v>99.67372443673592</v>
      </c>
    </row>
    <row r="26" spans="1:7" ht="22.5">
      <c r="A26" s="71" t="s">
        <v>94</v>
      </c>
      <c r="B26" s="64" t="s">
        <v>93</v>
      </c>
      <c r="C26" s="56">
        <v>2</v>
      </c>
      <c r="D26" s="293">
        <f>'приложение 3'!G110</f>
        <v>109000</v>
      </c>
      <c r="E26" s="57">
        <f>'приложение 3'!H110</f>
        <v>109000</v>
      </c>
      <c r="F26" s="197"/>
      <c r="G26" s="59">
        <f>E26/D26*100</f>
        <v>100</v>
      </c>
    </row>
    <row r="27" spans="1:7" ht="12.75">
      <c r="A27" s="70" t="s">
        <v>119</v>
      </c>
      <c r="B27" s="64" t="s">
        <v>120</v>
      </c>
      <c r="C27" s="56"/>
      <c r="D27" s="293">
        <f>SUM(D28:D30)</f>
        <v>21577242.240000002</v>
      </c>
      <c r="E27" s="57">
        <f>SUM(E28:E30)</f>
        <v>21496432.8</v>
      </c>
      <c r="F27" s="197">
        <f t="shared" si="0"/>
        <v>80809.44000000134</v>
      </c>
      <c r="G27" s="59">
        <f>E27/D27*100</f>
        <v>99.6254876359955</v>
      </c>
    </row>
    <row r="28" spans="1:7" ht="12.75">
      <c r="A28" s="71" t="s">
        <v>96</v>
      </c>
      <c r="B28" s="64" t="s">
        <v>95</v>
      </c>
      <c r="C28" s="56">
        <v>2</v>
      </c>
      <c r="D28" s="293">
        <f>'приложение 3'!G116</f>
        <v>2315610.69</v>
      </c>
      <c r="E28" s="57">
        <f>'приложение 3'!H116</f>
        <v>2315610.69</v>
      </c>
      <c r="F28" s="197"/>
      <c r="G28" s="59">
        <f>E28/D28*100</f>
        <v>100</v>
      </c>
    </row>
    <row r="29" spans="1:7" ht="12.75">
      <c r="A29" s="71" t="s">
        <v>98</v>
      </c>
      <c r="B29" s="64" t="s">
        <v>97</v>
      </c>
      <c r="C29" s="56">
        <v>2</v>
      </c>
      <c r="D29" s="293">
        <f>'приложение 3'!G131</f>
        <v>6208986.95</v>
      </c>
      <c r="E29" s="57">
        <f>'приложение 3'!H131</f>
        <v>6193718.760000001</v>
      </c>
      <c r="F29" s="197">
        <f t="shared" si="0"/>
        <v>15268.189999999478</v>
      </c>
      <c r="G29" s="59">
        <f>E29/D29*100</f>
        <v>99.7540953117964</v>
      </c>
    </row>
    <row r="30" spans="1:7" ht="12.75">
      <c r="A30" s="71" t="s">
        <v>100</v>
      </c>
      <c r="B30" s="64" t="s">
        <v>99</v>
      </c>
      <c r="C30" s="56">
        <v>2</v>
      </c>
      <c r="D30" s="293">
        <f>'приложение 3'!G149</f>
        <v>13052644.6</v>
      </c>
      <c r="E30" s="57">
        <f>'приложение 3'!H149</f>
        <v>12987103.35</v>
      </c>
      <c r="F30" s="197">
        <f t="shared" si="0"/>
        <v>65541.25</v>
      </c>
      <c r="G30" s="59">
        <f>E30/D30*100</f>
        <v>99.49786995656036</v>
      </c>
    </row>
    <row r="31" spans="1:7" ht="12.75">
      <c r="A31" s="70" t="s">
        <v>164</v>
      </c>
      <c r="B31" s="64" t="s">
        <v>168</v>
      </c>
      <c r="C31" s="56"/>
      <c r="D31" s="293">
        <f>SUM(D32:D34)</f>
        <v>13379392.860000001</v>
      </c>
      <c r="E31" s="57">
        <f>SUM(E32:E34)</f>
        <v>13379392.860000001</v>
      </c>
      <c r="F31" s="197"/>
      <c r="G31" s="59">
        <f>E31/D31*100</f>
        <v>100</v>
      </c>
    </row>
    <row r="32" spans="1:7" ht="12.75">
      <c r="A32" s="70" t="s">
        <v>177</v>
      </c>
      <c r="B32" s="64" t="s">
        <v>178</v>
      </c>
      <c r="C32" s="56"/>
      <c r="D32" s="293">
        <f>'приложение 3'!G183</f>
        <v>28062.92</v>
      </c>
      <c r="E32" s="57">
        <f>'приложение 3'!H183</f>
        <v>28062.92</v>
      </c>
      <c r="F32" s="197"/>
      <c r="G32" s="59">
        <f>E32/D32*100</f>
        <v>100</v>
      </c>
    </row>
    <row r="33" spans="1:7" ht="12.75">
      <c r="A33" s="70" t="s">
        <v>179</v>
      </c>
      <c r="B33" s="64" t="s">
        <v>180</v>
      </c>
      <c r="C33" s="56"/>
      <c r="D33" s="293">
        <f>'приложение 3'!G188</f>
        <v>13168327.14</v>
      </c>
      <c r="E33" s="57">
        <f>'приложение 3'!H188</f>
        <v>13168327.14</v>
      </c>
      <c r="F33" s="197"/>
      <c r="G33" s="59">
        <f>E33/D33*100</f>
        <v>100</v>
      </c>
    </row>
    <row r="34" spans="1:7" ht="12.75">
      <c r="A34" s="70" t="s">
        <v>165</v>
      </c>
      <c r="B34" s="64" t="s">
        <v>169</v>
      </c>
      <c r="C34" s="56"/>
      <c r="D34" s="293">
        <f>'приложение 3'!G193</f>
        <v>183002.8</v>
      </c>
      <c r="E34" s="57">
        <f>'приложение 3'!H193</f>
        <v>183002.8</v>
      </c>
      <c r="F34" s="197"/>
      <c r="G34" s="59">
        <f>E34/D34*100</f>
        <v>100</v>
      </c>
    </row>
    <row r="35" spans="1:7" ht="12.75">
      <c r="A35" s="70" t="s">
        <v>121</v>
      </c>
      <c r="B35" s="64" t="s">
        <v>122</v>
      </c>
      <c r="C35" s="56"/>
      <c r="D35" s="293">
        <f>D36</f>
        <v>12828491.059999999</v>
      </c>
      <c r="E35" s="58">
        <f>E36</f>
        <v>12797668.61</v>
      </c>
      <c r="F35" s="197">
        <f t="shared" si="0"/>
        <v>30822.449999999255</v>
      </c>
      <c r="G35" s="59">
        <f>E35/D35*100</f>
        <v>99.75973440792187</v>
      </c>
    </row>
    <row r="36" spans="1:7" ht="12.75">
      <c r="A36" s="71" t="s">
        <v>102</v>
      </c>
      <c r="B36" s="64" t="s">
        <v>101</v>
      </c>
      <c r="C36" s="56">
        <v>2</v>
      </c>
      <c r="D36" s="293">
        <f>'приложение 3'!G203</f>
        <v>12828491.059999999</v>
      </c>
      <c r="E36" s="57">
        <f>'приложение 3'!H203</f>
        <v>12797668.61</v>
      </c>
      <c r="F36" s="197">
        <f t="shared" si="0"/>
        <v>30822.449999999255</v>
      </c>
      <c r="G36" s="59">
        <f>E36/D36*100</f>
        <v>99.75973440792187</v>
      </c>
    </row>
    <row r="37" spans="1:7" ht="12.75">
      <c r="A37" s="70" t="s">
        <v>27</v>
      </c>
      <c r="B37" s="64" t="s">
        <v>123</v>
      </c>
      <c r="C37" s="56"/>
      <c r="D37" s="293">
        <f>D38</f>
        <v>705741.13</v>
      </c>
      <c r="E37" s="58">
        <f>E38</f>
        <v>705741.13</v>
      </c>
      <c r="F37" s="197"/>
      <c r="G37" s="59">
        <f>E37/D37*100</f>
        <v>100</v>
      </c>
    </row>
    <row r="38" spans="1:7" ht="12.75">
      <c r="A38" s="71" t="s">
        <v>104</v>
      </c>
      <c r="B38" s="64" t="s">
        <v>103</v>
      </c>
      <c r="C38" s="56">
        <v>2</v>
      </c>
      <c r="D38" s="293">
        <f>'приложение 3'!G227</f>
        <v>705741.13</v>
      </c>
      <c r="E38" s="57">
        <f>'приложение 3'!H227</f>
        <v>705741.13</v>
      </c>
      <c r="F38" s="197"/>
      <c r="G38" s="59">
        <f>E38/D38*100</f>
        <v>100</v>
      </c>
    </row>
    <row r="39" spans="1:7" ht="12.75">
      <c r="A39" s="71">
        <v>1100</v>
      </c>
      <c r="B39" s="64" t="s">
        <v>124</v>
      </c>
      <c r="C39" s="56"/>
      <c r="D39" s="293">
        <f>D40</f>
        <v>2256506.04</v>
      </c>
      <c r="E39" s="58">
        <f>E40</f>
        <v>2256506.04</v>
      </c>
      <c r="F39" s="197"/>
      <c r="G39" s="59">
        <f>E39/D39*100</f>
        <v>100</v>
      </c>
    </row>
    <row r="40" spans="1:7" ht="13.5" thickBot="1">
      <c r="A40" s="72" t="s">
        <v>107</v>
      </c>
      <c r="B40" s="73" t="s">
        <v>106</v>
      </c>
      <c r="C40" s="56">
        <v>2</v>
      </c>
      <c r="D40" s="294">
        <f>'приложение 3'!G242</f>
        <v>2256506.04</v>
      </c>
      <c r="E40" s="295">
        <f>'приложение 3'!H242</f>
        <v>2256506.04</v>
      </c>
      <c r="F40" s="298"/>
      <c r="G40" s="296">
        <f>E40/D40*100</f>
        <v>100</v>
      </c>
    </row>
  </sheetData>
  <sheetProtection/>
  <mergeCells count="6">
    <mergeCell ref="D1:G1"/>
    <mergeCell ref="D2:G2"/>
    <mergeCell ref="D3:G3"/>
    <mergeCell ref="B5:G5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42"/>
  <sheetViews>
    <sheetView zoomScalePageLayoutView="0" workbookViewId="0" topLeftCell="A1">
      <selection activeCell="F13" sqref="F13"/>
    </sheetView>
  </sheetViews>
  <sheetFormatPr defaultColWidth="0" defaultRowHeight="12.75"/>
  <cols>
    <col min="1" max="1" width="4.421875" style="6" customWidth="1"/>
    <col min="2" max="2" width="8.28125" style="6" customWidth="1"/>
    <col min="3" max="3" width="4.7109375" style="6" customWidth="1"/>
    <col min="4" max="4" width="6.421875" style="6" customWidth="1"/>
    <col min="5" max="5" width="5.8515625" style="6" customWidth="1"/>
    <col min="6" max="6" width="28.28125" style="88" customWidth="1"/>
    <col min="7" max="7" width="4.57421875" style="88" hidden="1" customWidth="1"/>
    <col min="8" max="8" width="12.57421875" style="87" customWidth="1"/>
    <col min="9" max="9" width="12.00390625" style="87" customWidth="1"/>
    <col min="10" max="252" width="9.140625" style="6" customWidth="1"/>
    <col min="253" max="253" width="22.28125" style="6" customWidth="1"/>
    <col min="254" max="16384" width="0" style="6" hidden="1" customWidth="1"/>
  </cols>
  <sheetData>
    <row r="1" spans="1:254" ht="12.75">
      <c r="A1" s="44"/>
      <c r="B1" s="44"/>
      <c r="C1" s="44"/>
      <c r="D1" s="44"/>
      <c r="E1" s="44"/>
      <c r="F1" s="251" t="s">
        <v>125</v>
      </c>
      <c r="G1" s="251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</row>
    <row r="2" spans="1:254" ht="27" customHeight="1">
      <c r="A2" s="44"/>
      <c r="B2" s="44"/>
      <c r="C2" s="44"/>
      <c r="D2" s="44"/>
      <c r="E2" s="44"/>
      <c r="F2" s="251" t="s">
        <v>1</v>
      </c>
      <c r="G2" s="251"/>
      <c r="H2" s="251"/>
      <c r="I2" s="251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12.75">
      <c r="A3" s="44"/>
      <c r="B3" s="44"/>
      <c r="C3" s="44"/>
      <c r="D3" s="44"/>
      <c r="E3" s="44"/>
      <c r="F3" s="251" t="s">
        <v>515</v>
      </c>
      <c r="G3" s="251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1:254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</row>
    <row r="5" spans="1:254" ht="12.75">
      <c r="A5" s="253" t="s">
        <v>126</v>
      </c>
      <c r="B5" s="253"/>
      <c r="C5" s="253"/>
      <c r="D5" s="253"/>
      <c r="E5" s="253"/>
      <c r="F5" s="253"/>
      <c r="G5" s="253"/>
      <c r="H5" s="253"/>
      <c r="I5" s="253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12.75">
      <c r="A6" s="253" t="s">
        <v>3</v>
      </c>
      <c r="B6" s="253"/>
      <c r="C6" s="253"/>
      <c r="D6" s="253"/>
      <c r="E6" s="253"/>
      <c r="F6" s="253"/>
      <c r="G6" s="253"/>
      <c r="H6" s="253"/>
      <c r="I6" s="253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4" ht="24" customHeight="1">
      <c r="A7" s="253" t="s">
        <v>460</v>
      </c>
      <c r="B7" s="253"/>
      <c r="C7" s="253"/>
      <c r="D7" s="253"/>
      <c r="E7" s="253"/>
      <c r="F7" s="253"/>
      <c r="G7" s="253"/>
      <c r="H7" s="253"/>
      <c r="I7" s="253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</row>
    <row r="8" spans="6:9" ht="12.75">
      <c r="F8" s="47"/>
      <c r="G8" s="47"/>
      <c r="H8" s="49"/>
      <c r="I8" s="49"/>
    </row>
    <row r="9" spans="1:9" ht="33.75">
      <c r="A9" s="262" t="s">
        <v>127</v>
      </c>
      <c r="B9" s="263"/>
      <c r="C9" s="263"/>
      <c r="D9" s="263"/>
      <c r="E9" s="269"/>
      <c r="F9" s="74" t="s">
        <v>128</v>
      </c>
      <c r="G9" s="75"/>
      <c r="H9" s="76" t="s">
        <v>129</v>
      </c>
      <c r="I9" s="77" t="s">
        <v>2</v>
      </c>
    </row>
    <row r="10" spans="1:9" ht="13.5" thickBot="1">
      <c r="A10" s="270">
        <v>1</v>
      </c>
      <c r="B10" s="271"/>
      <c r="C10" s="271"/>
      <c r="D10" s="271"/>
      <c r="E10" s="272"/>
      <c r="F10" s="53">
        <v>2</v>
      </c>
      <c r="G10" s="7"/>
      <c r="H10" s="54" t="s">
        <v>25</v>
      </c>
      <c r="I10" s="54" t="s">
        <v>68</v>
      </c>
    </row>
    <row r="11" spans="1:9" ht="22.5">
      <c r="A11" s="8"/>
      <c r="B11" s="9"/>
      <c r="C11" s="9"/>
      <c r="D11" s="9"/>
      <c r="E11" s="10"/>
      <c r="F11" s="78" t="s">
        <v>130</v>
      </c>
      <c r="G11" s="56">
        <v>4</v>
      </c>
      <c r="H11" s="79">
        <f>H12+H13</f>
        <v>8327119.890000001</v>
      </c>
      <c r="I11" s="80">
        <f>I12+I13</f>
        <v>4804162.230000004</v>
      </c>
    </row>
    <row r="12" spans="1:9" ht="22.5">
      <c r="A12" s="8" t="s">
        <v>131</v>
      </c>
      <c r="B12" s="9" t="s">
        <v>132</v>
      </c>
      <c r="C12" s="9" t="s">
        <v>17</v>
      </c>
      <c r="D12" s="9" t="s">
        <v>7</v>
      </c>
      <c r="E12" s="10" t="s">
        <v>133</v>
      </c>
      <c r="F12" s="78" t="s">
        <v>134</v>
      </c>
      <c r="G12" s="56">
        <v>4</v>
      </c>
      <c r="H12" s="134">
        <v>-79101923.1</v>
      </c>
      <c r="I12" s="135">
        <v>-88308206.86</v>
      </c>
    </row>
    <row r="13" spans="1:9" ht="23.25" thickBot="1">
      <c r="A13" s="8" t="s">
        <v>131</v>
      </c>
      <c r="B13" s="9" t="s">
        <v>132</v>
      </c>
      <c r="C13" s="9" t="s">
        <v>17</v>
      </c>
      <c r="D13" s="9" t="s">
        <v>7</v>
      </c>
      <c r="E13" s="10" t="s">
        <v>135</v>
      </c>
      <c r="F13" s="113" t="s">
        <v>134</v>
      </c>
      <c r="G13" s="56">
        <v>4</v>
      </c>
      <c r="H13" s="136">
        <v>87429042.99</v>
      </c>
      <c r="I13" s="137">
        <v>93112369.09</v>
      </c>
    </row>
    <row r="14" spans="6:9" ht="12.75">
      <c r="F14" s="112"/>
      <c r="G14" s="56"/>
      <c r="H14" s="83"/>
      <c r="I14" s="83"/>
    </row>
    <row r="15" spans="6:9" ht="12.75">
      <c r="F15" s="112"/>
      <c r="G15" s="56"/>
      <c r="H15" s="83"/>
      <c r="I15" s="83"/>
    </row>
    <row r="16" spans="6:9" ht="12.75">
      <c r="F16" s="56"/>
      <c r="G16" s="56"/>
      <c r="H16" s="83"/>
      <c r="I16" s="83"/>
    </row>
    <row r="17" spans="6:9" ht="12.75">
      <c r="F17" s="56"/>
      <c r="G17" s="56"/>
      <c r="H17" s="84"/>
      <c r="I17" s="84"/>
    </row>
    <row r="18" spans="6:9" ht="12.75">
      <c r="F18" s="56"/>
      <c r="G18" s="56"/>
      <c r="H18" s="84"/>
      <c r="I18" s="84"/>
    </row>
    <row r="19" spans="6:9" ht="12.75">
      <c r="F19" s="56"/>
      <c r="G19" s="56"/>
      <c r="H19" s="84"/>
      <c r="I19" s="84"/>
    </row>
    <row r="20" spans="6:8" ht="12.75">
      <c r="F20" s="85"/>
      <c r="G20" s="85"/>
      <c r="H20" s="86"/>
    </row>
    <row r="21" spans="6:8" ht="12.75">
      <c r="F21" s="85"/>
      <c r="G21" s="85"/>
      <c r="H21" s="86"/>
    </row>
    <row r="22" spans="6:8" ht="12.75">
      <c r="F22" s="85"/>
      <c r="G22" s="85"/>
      <c r="H22" s="86"/>
    </row>
    <row r="23" spans="6:8" ht="12.75">
      <c r="F23" s="85"/>
      <c r="G23" s="85"/>
      <c r="H23" s="86"/>
    </row>
    <row r="24" spans="6:8" ht="12.75">
      <c r="F24" s="85"/>
      <c r="G24" s="85"/>
      <c r="H24" s="86"/>
    </row>
    <row r="25" spans="6:8" ht="12.75">
      <c r="F25" s="85"/>
      <c r="G25" s="85"/>
      <c r="H25" s="86"/>
    </row>
    <row r="26" spans="6:8" ht="12.75">
      <c r="F26" s="85"/>
      <c r="G26" s="85"/>
      <c r="H26" s="86"/>
    </row>
    <row r="27" spans="6:8" ht="12.75">
      <c r="F27" s="85"/>
      <c r="G27" s="85"/>
      <c r="H27" s="86"/>
    </row>
    <row r="28" spans="6:8" ht="12.75">
      <c r="F28" s="85"/>
      <c r="G28" s="85"/>
      <c r="H28" s="86"/>
    </row>
    <row r="29" spans="6:8" ht="12.75">
      <c r="F29" s="85"/>
      <c r="G29" s="85"/>
      <c r="H29" s="86"/>
    </row>
    <row r="30" spans="6:8" ht="12.75">
      <c r="F30" s="85"/>
      <c r="G30" s="85"/>
      <c r="H30" s="86"/>
    </row>
    <row r="31" spans="6:8" ht="12.75">
      <c r="F31" s="85"/>
      <c r="G31" s="85"/>
      <c r="H31" s="86"/>
    </row>
    <row r="32" spans="6:8" ht="12.75">
      <c r="F32" s="85"/>
      <c r="G32" s="85"/>
      <c r="H32" s="86"/>
    </row>
    <row r="33" spans="6:8" ht="12.75">
      <c r="F33" s="85"/>
      <c r="G33" s="85"/>
      <c r="H33" s="86"/>
    </row>
    <row r="34" spans="6:8" ht="12.75">
      <c r="F34" s="85"/>
      <c r="G34" s="85"/>
      <c r="H34" s="86"/>
    </row>
    <row r="35" spans="6:8" ht="12.75">
      <c r="F35" s="85"/>
      <c r="G35" s="85"/>
      <c r="H35" s="86"/>
    </row>
    <row r="36" spans="6:8" ht="12.75">
      <c r="F36" s="85"/>
      <c r="G36" s="85"/>
      <c r="H36" s="86"/>
    </row>
    <row r="37" spans="6:8" ht="12.75">
      <c r="F37" s="85"/>
      <c r="G37" s="85"/>
      <c r="H37" s="86"/>
    </row>
    <row r="38" spans="6:8" ht="12.75">
      <c r="F38" s="85"/>
      <c r="G38" s="85"/>
      <c r="H38" s="86"/>
    </row>
    <row r="39" spans="6:8" ht="12.75">
      <c r="F39" s="85"/>
      <c r="G39" s="85"/>
      <c r="H39" s="86"/>
    </row>
    <row r="40" spans="6:7" ht="12.75">
      <c r="F40" s="85"/>
      <c r="G40" s="85"/>
    </row>
    <row r="42" spans="6:7" ht="12.75">
      <c r="F42" s="89"/>
      <c r="G42" s="89"/>
    </row>
  </sheetData>
  <sheetProtection/>
  <mergeCells count="8">
    <mergeCell ref="A9:E9"/>
    <mergeCell ref="A10:E10"/>
    <mergeCell ref="F1:G1"/>
    <mergeCell ref="F3:G3"/>
    <mergeCell ref="A5:I5"/>
    <mergeCell ref="A6:I6"/>
    <mergeCell ref="A7:I7"/>
    <mergeCell ref="F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G12" sqref="G12"/>
    </sheetView>
  </sheetViews>
  <sheetFormatPr defaultColWidth="4.7109375" defaultRowHeight="12.75"/>
  <cols>
    <col min="1" max="1" width="33.28125" style="88" customWidth="1"/>
    <col min="2" max="2" width="4.57421875" style="88" hidden="1" customWidth="1"/>
    <col min="3" max="3" width="10.57421875" style="88" customWidth="1"/>
    <col min="4" max="4" width="4.7109375" style="88" customWidth="1"/>
    <col min="5" max="5" width="6.57421875" style="88" customWidth="1"/>
    <col min="6" max="6" width="7.140625" style="88" customWidth="1"/>
    <col min="7" max="7" width="12.7109375" style="87" customWidth="1"/>
    <col min="8" max="8" width="12.421875" style="87" customWidth="1"/>
    <col min="9" max="253" width="9.140625" style="6" customWidth="1"/>
    <col min="254" max="254" width="22.28125" style="6" customWidth="1"/>
    <col min="255" max="255" width="0" style="6" hidden="1" customWidth="1"/>
    <col min="256" max="16384" width="4.7109375" style="6" customWidth="1"/>
  </cols>
  <sheetData>
    <row r="1" spans="1:256" ht="12.75">
      <c r="A1" s="44"/>
      <c r="B1" s="44"/>
      <c r="C1" s="44"/>
      <c r="D1" s="44"/>
      <c r="E1" s="251" t="s">
        <v>136</v>
      </c>
      <c r="F1" s="251"/>
      <c r="G1" s="251"/>
      <c r="H1" s="251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ht="39.75" customHeight="1">
      <c r="A2" s="44"/>
      <c r="B2" s="44"/>
      <c r="C2" s="44"/>
      <c r="D2" s="44"/>
      <c r="E2" s="251" t="s">
        <v>1</v>
      </c>
      <c r="F2" s="251"/>
      <c r="G2" s="251"/>
      <c r="H2" s="25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ht="12.75">
      <c r="A3" s="44"/>
      <c r="B3" s="44"/>
      <c r="C3" s="44"/>
      <c r="D3" s="44"/>
      <c r="E3" s="251" t="s">
        <v>351</v>
      </c>
      <c r="F3" s="251"/>
      <c r="G3" s="251"/>
      <c r="H3" s="251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ht="12.75">
      <c r="A5" s="253" t="s">
        <v>126</v>
      </c>
      <c r="B5" s="253"/>
      <c r="C5" s="253"/>
      <c r="D5" s="253"/>
      <c r="E5" s="253"/>
      <c r="F5" s="253"/>
      <c r="G5" s="253"/>
      <c r="H5" s="253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ht="12.75">
      <c r="A6" s="253" t="s">
        <v>3</v>
      </c>
      <c r="B6" s="253"/>
      <c r="C6" s="253"/>
      <c r="D6" s="253"/>
      <c r="E6" s="253"/>
      <c r="F6" s="253"/>
      <c r="G6" s="253"/>
      <c r="H6" s="253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ht="53.25" customHeight="1">
      <c r="A7" s="253" t="s">
        <v>461</v>
      </c>
      <c r="B7" s="253"/>
      <c r="C7" s="253"/>
      <c r="D7" s="253"/>
      <c r="E7" s="253"/>
      <c r="F7" s="253"/>
      <c r="G7" s="253"/>
      <c r="H7" s="253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8" ht="12.75">
      <c r="A8" s="47"/>
      <c r="B8" s="47"/>
      <c r="C8" s="48"/>
      <c r="D8" s="48"/>
      <c r="E8" s="48"/>
      <c r="F8" s="48"/>
      <c r="G8" s="49"/>
      <c r="H8" s="49"/>
    </row>
    <row r="9" spans="1:8" ht="33.75">
      <c r="A9" s="74" t="s">
        <v>128</v>
      </c>
      <c r="B9" s="75"/>
      <c r="C9" s="273" t="s">
        <v>137</v>
      </c>
      <c r="D9" s="274"/>
      <c r="E9" s="274"/>
      <c r="F9" s="275"/>
      <c r="G9" s="76" t="s">
        <v>129</v>
      </c>
      <c r="H9" s="76" t="s">
        <v>2</v>
      </c>
    </row>
    <row r="10" spans="1:8" ht="13.5" thickBot="1">
      <c r="A10" s="53">
        <v>1</v>
      </c>
      <c r="B10" s="7"/>
      <c r="C10" s="264">
        <v>2</v>
      </c>
      <c r="D10" s="264"/>
      <c r="E10" s="264"/>
      <c r="F10" s="276"/>
      <c r="G10" s="54" t="s">
        <v>25</v>
      </c>
      <c r="H10" s="54" t="s">
        <v>68</v>
      </c>
    </row>
    <row r="11" spans="1:8" ht="22.5">
      <c r="A11" s="64" t="s">
        <v>138</v>
      </c>
      <c r="B11" s="56">
        <v>4</v>
      </c>
      <c r="C11" s="114" t="s">
        <v>139</v>
      </c>
      <c r="D11" s="115"/>
      <c r="E11" s="115"/>
      <c r="F11" s="116"/>
      <c r="G11" s="117">
        <f aca="true" t="shared" si="0" ref="G11:H13">G12</f>
        <v>8327119.890000001</v>
      </c>
      <c r="H11" s="80">
        <f t="shared" si="0"/>
        <v>4804162.230000004</v>
      </c>
    </row>
    <row r="12" spans="1:8" ht="22.5">
      <c r="A12" s="64" t="s">
        <v>140</v>
      </c>
      <c r="B12" s="56">
        <v>4</v>
      </c>
      <c r="C12" s="118" t="s">
        <v>141</v>
      </c>
      <c r="D12" s="9"/>
      <c r="E12" s="9"/>
      <c r="F12" s="10"/>
      <c r="G12" s="57">
        <f t="shared" si="0"/>
        <v>8327119.890000001</v>
      </c>
      <c r="H12" s="81">
        <f t="shared" si="0"/>
        <v>4804162.230000004</v>
      </c>
    </row>
    <row r="13" spans="1:8" ht="22.5">
      <c r="A13" s="64" t="s">
        <v>142</v>
      </c>
      <c r="B13" s="56"/>
      <c r="C13" s="118" t="s">
        <v>143</v>
      </c>
      <c r="D13" s="9"/>
      <c r="E13" s="9"/>
      <c r="F13" s="10"/>
      <c r="G13" s="57">
        <f t="shared" si="0"/>
        <v>8327119.890000001</v>
      </c>
      <c r="H13" s="81">
        <f t="shared" si="0"/>
        <v>4804162.230000004</v>
      </c>
    </row>
    <row r="14" spans="1:8" ht="22.5">
      <c r="A14" s="64" t="s">
        <v>134</v>
      </c>
      <c r="B14" s="56">
        <v>4</v>
      </c>
      <c r="C14" s="118" t="s">
        <v>132</v>
      </c>
      <c r="D14" s="9"/>
      <c r="E14" s="9"/>
      <c r="F14" s="10"/>
      <c r="G14" s="57">
        <f>G16+G15</f>
        <v>8327119.890000001</v>
      </c>
      <c r="H14" s="119">
        <f>H16+H15</f>
        <v>4804162.230000004</v>
      </c>
    </row>
    <row r="15" spans="1:8" ht="22.5">
      <c r="A15" s="64" t="s">
        <v>134</v>
      </c>
      <c r="B15" s="56">
        <v>4</v>
      </c>
      <c r="C15" s="118" t="s">
        <v>132</v>
      </c>
      <c r="D15" s="9" t="s">
        <v>17</v>
      </c>
      <c r="E15" s="9" t="s">
        <v>7</v>
      </c>
      <c r="F15" s="10" t="s">
        <v>133</v>
      </c>
      <c r="G15" s="57">
        <f>'приложение 5'!H12</f>
        <v>-79101923.1</v>
      </c>
      <c r="H15" s="81">
        <f>'приложение 5'!I12</f>
        <v>-88308206.86</v>
      </c>
    </row>
    <row r="16" spans="1:8" ht="23.25" thickBot="1">
      <c r="A16" s="64" t="s">
        <v>134</v>
      </c>
      <c r="B16" s="56">
        <v>4</v>
      </c>
      <c r="C16" s="120" t="s">
        <v>132</v>
      </c>
      <c r="D16" s="65" t="s">
        <v>17</v>
      </c>
      <c r="E16" s="65" t="s">
        <v>7</v>
      </c>
      <c r="F16" s="66" t="s">
        <v>135</v>
      </c>
      <c r="G16" s="121">
        <f>'приложение 5'!H13</f>
        <v>87429042.99</v>
      </c>
      <c r="H16" s="82">
        <f>'приложение 5'!I13</f>
        <v>93112369.09</v>
      </c>
    </row>
    <row r="17" spans="1:8" ht="12.75">
      <c r="A17" s="56"/>
      <c r="B17" s="56"/>
      <c r="C17" s="84"/>
      <c r="D17" s="84"/>
      <c r="E17" s="84"/>
      <c r="F17" s="84"/>
      <c r="G17" s="83"/>
      <c r="H17" s="83"/>
    </row>
    <row r="18" spans="1:8" ht="12.75">
      <c r="A18" s="56"/>
      <c r="B18" s="56"/>
      <c r="C18" s="84"/>
      <c r="D18" s="84"/>
      <c r="E18" s="84"/>
      <c r="F18" s="84"/>
      <c r="G18" s="84"/>
      <c r="H18" s="84"/>
    </row>
    <row r="19" spans="1:7" ht="12.75">
      <c r="A19" s="85"/>
      <c r="B19" s="85"/>
      <c r="C19" s="89"/>
      <c r="D19" s="89"/>
      <c r="E19" s="89"/>
      <c r="F19" s="89"/>
      <c r="G19" s="86"/>
    </row>
    <row r="20" spans="1:7" ht="12.75">
      <c r="A20" s="85"/>
      <c r="B20" s="85"/>
      <c r="C20" s="89"/>
      <c r="D20" s="89"/>
      <c r="E20" s="89"/>
      <c r="F20" s="89"/>
      <c r="G20" s="86"/>
    </row>
    <row r="21" spans="1:7" ht="12.75">
      <c r="A21" s="85"/>
      <c r="B21" s="85"/>
      <c r="C21" s="89"/>
      <c r="D21" s="89"/>
      <c r="E21" s="89"/>
      <c r="F21" s="89"/>
      <c r="G21" s="86"/>
    </row>
    <row r="22" spans="1:7" ht="12.75">
      <c r="A22" s="85"/>
      <c r="B22" s="85"/>
      <c r="C22" s="89"/>
      <c r="D22" s="89"/>
      <c r="E22" s="89"/>
      <c r="F22" s="89"/>
      <c r="G22" s="86"/>
    </row>
    <row r="23" spans="1:7" ht="12.75">
      <c r="A23" s="85"/>
      <c r="B23" s="85"/>
      <c r="C23" s="89"/>
      <c r="D23" s="89"/>
      <c r="E23" s="89"/>
      <c r="F23" s="89"/>
      <c r="G23" s="86"/>
    </row>
    <row r="24" spans="1:7" ht="12.75">
      <c r="A24" s="85"/>
      <c r="B24" s="85"/>
      <c r="C24" s="89"/>
      <c r="D24" s="89"/>
      <c r="E24" s="89"/>
      <c r="F24" s="89"/>
      <c r="G24" s="86"/>
    </row>
    <row r="25" spans="1:7" ht="12.75">
      <c r="A25" s="85"/>
      <c r="B25" s="85"/>
      <c r="C25" s="89"/>
      <c r="D25" s="89"/>
      <c r="E25" s="89"/>
      <c r="F25" s="89"/>
      <c r="G25" s="86"/>
    </row>
    <row r="26" spans="1:7" ht="12.75">
      <c r="A26" s="85"/>
      <c r="B26" s="85"/>
      <c r="C26" s="89"/>
      <c r="D26" s="89"/>
      <c r="E26" s="89"/>
      <c r="F26" s="89"/>
      <c r="G26" s="86"/>
    </row>
    <row r="27" spans="1:7" ht="12.75">
      <c r="A27" s="85"/>
      <c r="B27" s="85"/>
      <c r="C27" s="89"/>
      <c r="D27" s="89"/>
      <c r="E27" s="89"/>
      <c r="F27" s="89"/>
      <c r="G27" s="86"/>
    </row>
    <row r="28" spans="1:7" ht="12.75">
      <c r="A28" s="85"/>
      <c r="B28" s="85"/>
      <c r="C28" s="89"/>
      <c r="D28" s="89"/>
      <c r="E28" s="89"/>
      <c r="F28" s="89"/>
      <c r="G28" s="86"/>
    </row>
    <row r="29" spans="1:2" ht="12.75">
      <c r="A29" s="85"/>
      <c r="B29" s="85"/>
    </row>
    <row r="31" spans="1:6" ht="12.75">
      <c r="A31" s="89"/>
      <c r="B31" s="89"/>
      <c r="C31" s="90"/>
      <c r="D31" s="90"/>
      <c r="E31" s="90"/>
      <c r="F31" s="90"/>
    </row>
  </sheetData>
  <sheetProtection/>
  <mergeCells count="8">
    <mergeCell ref="C9:F9"/>
    <mergeCell ref="C10:F10"/>
    <mergeCell ref="E1:H1"/>
    <mergeCell ref="E2:H2"/>
    <mergeCell ref="E3:H3"/>
    <mergeCell ref="A5:H5"/>
    <mergeCell ref="A6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2" width="11.28125" style="6" customWidth="1"/>
    <col min="3" max="3" width="61.140625" style="6" customWidth="1"/>
    <col min="4" max="16384" width="9.140625" style="6" customWidth="1"/>
  </cols>
  <sheetData>
    <row r="1" spans="1:3" s="93" customFormat="1" ht="12.75">
      <c r="A1" s="91"/>
      <c r="B1" s="91"/>
      <c r="C1" s="92" t="s">
        <v>144</v>
      </c>
    </row>
    <row r="2" spans="1:3" s="93" customFormat="1" ht="26.25" customHeight="1">
      <c r="A2" s="46"/>
      <c r="B2" s="46"/>
      <c r="C2" s="92" t="s">
        <v>1</v>
      </c>
    </row>
    <row r="3" spans="1:3" s="93" customFormat="1" ht="12.75" customHeight="1">
      <c r="A3" s="46"/>
      <c r="B3" s="46"/>
      <c r="C3" s="4" t="s">
        <v>352</v>
      </c>
    </row>
    <row r="5" spans="1:3" s="93" customFormat="1" ht="45.75" customHeight="1">
      <c r="A5" s="253" t="s">
        <v>462</v>
      </c>
      <c r="B5" s="253"/>
      <c r="C5" s="253"/>
    </row>
    <row r="6" spans="1:3" ht="12.75">
      <c r="A6" s="253" t="s">
        <v>463</v>
      </c>
      <c r="B6" s="253"/>
      <c r="C6" s="253"/>
    </row>
    <row r="8" spans="1:3" ht="25.5">
      <c r="A8" s="219" t="s">
        <v>109</v>
      </c>
      <c r="B8" s="220" t="s">
        <v>145</v>
      </c>
      <c r="C8" s="221" t="s">
        <v>146</v>
      </c>
    </row>
    <row r="9" spans="1:3" ht="12.75">
      <c r="A9" s="107">
        <v>1</v>
      </c>
      <c r="B9" s="107">
        <v>2</v>
      </c>
      <c r="C9" s="107">
        <v>3</v>
      </c>
    </row>
    <row r="10" spans="1:3" ht="39.75" customHeight="1">
      <c r="A10" s="222" t="s">
        <v>82</v>
      </c>
      <c r="B10" s="223">
        <v>50085</v>
      </c>
      <c r="C10" s="224" t="s">
        <v>464</v>
      </c>
    </row>
    <row r="11" spans="1:3" ht="12.75">
      <c r="A11" s="222"/>
      <c r="B11" s="223"/>
      <c r="C11" s="225"/>
    </row>
    <row r="12" spans="1:3" ht="13.5" thickBot="1">
      <c r="A12" s="97" t="s">
        <v>82</v>
      </c>
      <c r="B12" s="98">
        <f>SUM(B10:B11)</f>
        <v>50085</v>
      </c>
      <c r="C12" s="99" t="s">
        <v>4</v>
      </c>
    </row>
  </sheetData>
  <sheetProtection/>
  <mergeCells count="2"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5.8515625" style="6" customWidth="1"/>
    <col min="2" max="2" width="7.57421875" style="6" customWidth="1"/>
    <col min="3" max="3" width="8.7109375" style="6" customWidth="1"/>
    <col min="4" max="4" width="17.00390625" style="6" customWidth="1"/>
    <col min="5" max="5" width="14.7109375" style="6" customWidth="1"/>
    <col min="6" max="6" width="17.57421875" style="6" customWidth="1"/>
    <col min="7" max="16384" width="9.140625" style="6" customWidth="1"/>
  </cols>
  <sheetData>
    <row r="1" spans="1:9" s="93" customFormat="1" ht="12.75" customHeight="1">
      <c r="A1" s="91"/>
      <c r="B1" s="91"/>
      <c r="C1" s="91"/>
      <c r="D1" s="91"/>
      <c r="E1" s="92" t="s">
        <v>147</v>
      </c>
      <c r="G1" s="92"/>
      <c r="H1" s="92"/>
      <c r="I1" s="94"/>
    </row>
    <row r="2" spans="1:8" s="93" customFormat="1" ht="41.25" customHeight="1">
      <c r="A2" s="46"/>
      <c r="B2" s="46"/>
      <c r="C2" s="46"/>
      <c r="D2" s="46"/>
      <c r="E2" s="251" t="s">
        <v>1</v>
      </c>
      <c r="F2" s="251"/>
      <c r="G2" s="92"/>
      <c r="H2" s="92"/>
    </row>
    <row r="3" spans="1:8" s="93" customFormat="1" ht="12.75">
      <c r="A3" s="46"/>
      <c r="B3" s="46"/>
      <c r="C3" s="46"/>
      <c r="D3" s="46"/>
      <c r="E3" s="251" t="s">
        <v>354</v>
      </c>
      <c r="F3" s="251"/>
      <c r="G3" s="92"/>
      <c r="H3" s="92"/>
    </row>
    <row r="4" spans="1:8" s="93" customFormat="1" ht="12.75">
      <c r="A4" s="46"/>
      <c r="B4" s="46"/>
      <c r="C4" s="46"/>
      <c r="D4" s="46"/>
      <c r="E4" s="46"/>
      <c r="F4" s="4"/>
      <c r="G4" s="4"/>
      <c r="H4" s="4"/>
    </row>
    <row r="5" spans="1:8" s="93" customFormat="1" ht="37.5" customHeight="1">
      <c r="A5" s="253" t="s">
        <v>353</v>
      </c>
      <c r="B5" s="253"/>
      <c r="C5" s="253"/>
      <c r="D5" s="253"/>
      <c r="E5" s="253"/>
      <c r="F5" s="253"/>
      <c r="G5" s="95"/>
      <c r="H5" s="95"/>
    </row>
    <row r="6" spans="1:8" s="93" customFormat="1" ht="12.75" customHeight="1">
      <c r="A6" s="253"/>
      <c r="B6" s="253"/>
      <c r="C6" s="253"/>
      <c r="D6" s="253"/>
      <c r="E6" s="253"/>
      <c r="F6" s="253"/>
      <c r="G6" s="95"/>
      <c r="H6" s="95"/>
    </row>
    <row r="7" ht="12.75" customHeight="1"/>
    <row r="8" spans="1:6" ht="27.75" customHeight="1">
      <c r="A8" s="277" t="s">
        <v>148</v>
      </c>
      <c r="B8" s="277" t="s">
        <v>149</v>
      </c>
      <c r="C8" s="277"/>
      <c r="D8" s="278" t="s">
        <v>465</v>
      </c>
      <c r="E8" s="278" t="s">
        <v>466</v>
      </c>
      <c r="F8" s="277" t="s">
        <v>150</v>
      </c>
    </row>
    <row r="9" spans="1:6" ht="60.75" customHeight="1">
      <c r="A9" s="277"/>
      <c r="B9" s="101" t="s">
        <v>151</v>
      </c>
      <c r="C9" s="101" t="s">
        <v>152</v>
      </c>
      <c r="D9" s="277"/>
      <c r="E9" s="277"/>
      <c r="F9" s="277"/>
    </row>
    <row r="10" spans="1:6" ht="13.5" thickBot="1">
      <c r="A10" s="96">
        <v>1</v>
      </c>
      <c r="B10" s="96">
        <v>2</v>
      </c>
      <c r="C10" s="96">
        <v>3</v>
      </c>
      <c r="D10" s="102">
        <v>4</v>
      </c>
      <c r="E10" s="102">
        <v>5</v>
      </c>
      <c r="F10" s="102">
        <v>6</v>
      </c>
    </row>
    <row r="11" spans="3:6" ht="13.5" thickBot="1">
      <c r="C11" s="103" t="s">
        <v>153</v>
      </c>
      <c r="D11" s="104">
        <v>0</v>
      </c>
      <c r="E11" s="105">
        <v>0</v>
      </c>
      <c r="F11" s="106">
        <v>0</v>
      </c>
    </row>
  </sheetData>
  <sheetProtection/>
  <mergeCells count="9">
    <mergeCell ref="E2:F2"/>
    <mergeCell ref="E3:F3"/>
    <mergeCell ref="A5:F5"/>
    <mergeCell ref="A6:F6"/>
    <mergeCell ref="A8:A9"/>
    <mergeCell ref="B8:C8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0.00390625" style="6" customWidth="1"/>
    <col min="2" max="2" width="11.00390625" style="6" customWidth="1"/>
    <col min="3" max="3" width="14.00390625" style="6" customWidth="1"/>
    <col min="4" max="4" width="8.00390625" style="6" customWidth="1"/>
    <col min="5" max="5" width="8.421875" style="6" customWidth="1"/>
    <col min="6" max="6" width="15.7109375" style="6" customWidth="1"/>
    <col min="7" max="16384" width="9.140625" style="6" customWidth="1"/>
  </cols>
  <sheetData>
    <row r="1" spans="1:7" s="93" customFormat="1" ht="15.75">
      <c r="A1" s="91"/>
      <c r="B1" s="91"/>
      <c r="C1" s="92" t="s">
        <v>154</v>
      </c>
      <c r="E1" s="92"/>
      <c r="F1" s="92"/>
      <c r="G1" s="94"/>
    </row>
    <row r="2" spans="1:6" s="93" customFormat="1" ht="28.5" customHeight="1">
      <c r="A2" s="46"/>
      <c r="B2" s="46"/>
      <c r="C2" s="251" t="s">
        <v>1</v>
      </c>
      <c r="D2" s="251"/>
      <c r="E2" s="251"/>
      <c r="F2" s="251"/>
    </row>
    <row r="3" spans="1:7" s="93" customFormat="1" ht="12.75" customHeight="1">
      <c r="A3" s="46"/>
      <c r="B3" s="46"/>
      <c r="C3" s="251" t="s">
        <v>355</v>
      </c>
      <c r="D3" s="251"/>
      <c r="E3" s="251"/>
      <c r="F3" s="251"/>
      <c r="G3" s="92"/>
    </row>
    <row r="4" spans="1:6" s="93" customFormat="1" ht="12.75">
      <c r="A4" s="46"/>
      <c r="B4" s="46"/>
      <c r="C4" s="46"/>
      <c r="D4" s="4"/>
      <c r="E4" s="4"/>
      <c r="F4" s="4"/>
    </row>
    <row r="5" spans="1:6" s="93" customFormat="1" ht="33" customHeight="1">
      <c r="A5" s="253" t="s">
        <v>358</v>
      </c>
      <c r="B5" s="253"/>
      <c r="C5" s="253"/>
      <c r="D5" s="253"/>
      <c r="E5" s="253"/>
      <c r="F5" s="253"/>
    </row>
    <row r="7" spans="1:6" ht="12.75">
      <c r="A7" s="277" t="s">
        <v>155</v>
      </c>
      <c r="B7" s="277" t="s">
        <v>156</v>
      </c>
      <c r="C7" s="277" t="s">
        <v>171</v>
      </c>
      <c r="D7" s="277"/>
      <c r="E7" s="277"/>
      <c r="F7" s="279" t="s">
        <v>172</v>
      </c>
    </row>
    <row r="8" spans="1:6" ht="35.25" customHeight="1">
      <c r="A8" s="277"/>
      <c r="B8" s="277"/>
      <c r="C8" s="100"/>
      <c r="D8" s="277" t="s">
        <v>157</v>
      </c>
      <c r="E8" s="277"/>
      <c r="F8" s="280"/>
    </row>
    <row r="9" spans="1:6" ht="61.5" customHeight="1">
      <c r="A9" s="277"/>
      <c r="B9" s="277"/>
      <c r="C9" s="100" t="s">
        <v>158</v>
      </c>
      <c r="D9" s="100" t="s">
        <v>151</v>
      </c>
      <c r="E9" s="101" t="s">
        <v>152</v>
      </c>
      <c r="F9" s="281"/>
    </row>
    <row r="10" spans="1:6" ht="13.5" thickBot="1">
      <c r="A10" s="96">
        <v>1</v>
      </c>
      <c r="B10" s="102">
        <v>2</v>
      </c>
      <c r="C10" s="96">
        <v>3</v>
      </c>
      <c r="D10" s="96">
        <v>4</v>
      </c>
      <c r="E10" s="107">
        <v>5</v>
      </c>
      <c r="F10" s="107">
        <v>6</v>
      </c>
    </row>
    <row r="11" spans="1:2" ht="13.5" thickBot="1">
      <c r="A11" s="138" t="s">
        <v>356</v>
      </c>
      <c r="B11" s="108">
        <v>0</v>
      </c>
    </row>
    <row r="12" ht="13.5" thickBot="1"/>
    <row r="13" spans="1:2" ht="13.5" thickBot="1">
      <c r="A13" s="138" t="s">
        <v>357</v>
      </c>
      <c r="B13" s="108">
        <v>0</v>
      </c>
    </row>
    <row r="15" ht="12.75">
      <c r="B15" s="6" t="s">
        <v>298</v>
      </c>
    </row>
  </sheetData>
  <sheetProtection/>
  <mergeCells count="8">
    <mergeCell ref="C2:F2"/>
    <mergeCell ref="A5:F5"/>
    <mergeCell ref="A7:A9"/>
    <mergeCell ref="B7:B9"/>
    <mergeCell ref="C7:E7"/>
    <mergeCell ref="F7:F9"/>
    <mergeCell ref="D8:E8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2016-03-28T14:27:13Z</cp:lastPrinted>
  <dcterms:created xsi:type="dcterms:W3CDTF">2004-03-23T15:50:39Z</dcterms:created>
  <dcterms:modified xsi:type="dcterms:W3CDTF">2016-03-28T14:34:38Z</dcterms:modified>
  <cp:category/>
  <cp:version/>
  <cp:contentType/>
  <cp:contentStatus/>
</cp:coreProperties>
</file>