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2" yWindow="299" windowWidth="12118" windowHeight="8654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Резервный фонд" sheetId="5" r:id="rId5"/>
    <sheet name="муниц.долг." sheetId="6" r:id="rId6"/>
    <sheet name="отчет о мун. служ." sheetId="7" r:id="rId7"/>
    <sheet name="отчет по МП" sheetId="8" r:id="rId8"/>
  </sheets>
  <definedNames>
    <definedName name="DataRange">'приложение 1'!#REF!</definedName>
  </definedNames>
  <calcPr fullCalcOnLoad="1"/>
</workbook>
</file>

<file path=xl/sharedStrings.xml><?xml version="1.0" encoding="utf-8"?>
<sst xmlns="http://schemas.openxmlformats.org/spreadsheetml/2006/main" count="1641" uniqueCount="447">
  <si>
    <t>Приложение 1</t>
  </si>
  <si>
    <t xml:space="preserve">к Решению Сельской Думы муниципального образования сельского поселения село Ворсино </t>
  </si>
  <si>
    <t>Исполнено</t>
  </si>
  <si>
    <t>МУНИЦИПАЛЬНОГО ОБРАЗОВАНИЯ СЕЛЬСКОГО ПОСЕЛЕНИЯ СЕЛО ВОРСИНО</t>
  </si>
  <si>
    <t>ИТОГО</t>
  </si>
  <si>
    <t>ИСПОЛНЕНИЕ ДОХОДОВ БЮДЖЕТА</t>
  </si>
  <si>
    <t>Код дохода по бюджетной классификацией</t>
  </si>
  <si>
    <t>0000</t>
  </si>
  <si>
    <t>182</t>
  </si>
  <si>
    <t>01</t>
  </si>
  <si>
    <t>110</t>
  </si>
  <si>
    <t>10102010</t>
  </si>
  <si>
    <t>10102030</t>
  </si>
  <si>
    <t>10501011</t>
  </si>
  <si>
    <t>10501021</t>
  </si>
  <si>
    <t>10601030</t>
  </si>
  <si>
    <t>10</t>
  </si>
  <si>
    <t>120</t>
  </si>
  <si>
    <t>003</t>
  </si>
  <si>
    <t>11105035</t>
  </si>
  <si>
    <t>180</t>
  </si>
  <si>
    <t>11705050</t>
  </si>
  <si>
    <t>151</t>
  </si>
  <si>
    <t>20203015</t>
  </si>
  <si>
    <t>3</t>
  </si>
  <si>
    <t>Наименование показателей</t>
  </si>
  <si>
    <t>1000</t>
  </si>
  <si>
    <t>3000</t>
  </si>
  <si>
    <t>4000</t>
  </si>
  <si>
    <t>Иные межбюджетные трансферты</t>
  </si>
  <si>
    <t>Приложение 2</t>
  </si>
  <si>
    <t>Приложение 3</t>
  </si>
  <si>
    <t>ИСПОЛНЕНИЕ РАСХОДОВ БЮДЖЕТА</t>
  </si>
  <si>
    <t>Наименование главных распорядителей и наименование показателей бюджетной классификации</t>
  </si>
  <si>
    <t xml:space="preserve">Код расхода </t>
  </si>
  <si>
    <t>Уточненный план</t>
  </si>
  <si>
    <t>% исполнения</t>
  </si>
  <si>
    <t>4</t>
  </si>
  <si>
    <t>5</t>
  </si>
  <si>
    <t>Расходы бюджета - всего</t>
  </si>
  <si>
    <t>в том числе:</t>
  </si>
  <si>
    <t>Администрация муниципального образования сельского поселения село Ворсино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</si>
  <si>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</si>
  <si>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</si>
  <si>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</si>
  <si>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</si>
  <si>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</si>
  <si>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</si>
  <si>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</si>
  <si>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</si>
  <si>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</si>
  <si>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0111</t>
  </si>
  <si>
    <t>Резервные фонды местных администраций</t>
  </si>
  <si>
    <t>Другие общегосударственные вопросы</t>
  </si>
  <si>
    <t>0113</t>
  </si>
  <si>
    <t>Мобилизационная 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</si>
  <si>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</si>
  <si>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</si>
  <si>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</si>
  <si>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0309</t>
  </si>
  <si>
    <t>Обеспечение пожарной безопасности</t>
  </si>
  <si>
    <t>0310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</si>
  <si>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</si>
  <si>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</si>
  <si>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</si>
  <si>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</si>
  <si>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</si>
  <si>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</si>
  <si>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</si>
  <si>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</si>
  <si>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</si>
  <si>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</si>
  <si>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Социальное обеспечение населения</t>
  </si>
  <si>
    <t>1003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</si>
  <si>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</t>
  </si>
  <si>
    <t>Физическая культура</t>
  </si>
  <si>
    <t>1101</t>
  </si>
  <si>
    <t>Приложение 4</t>
  </si>
  <si>
    <t>Раздел, подраздел</t>
  </si>
  <si>
    <t>РАСХОДЫ БЮДЖЕТА, ВСЕГО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</si>
  <si>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</si>
  <si>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</si>
  <si>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</si>
  <si>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</si>
  <si>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</si>
  <si>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</si>
  <si>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</si>
  <si>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</si>
  <si>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</si>
  <si>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</si>
  <si>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0800</t>
  </si>
  <si>
    <t>КУЛЬТУРА И КИНЕМОТОГРАФИЯ</t>
  </si>
  <si>
    <t>СОЦИАЛЬНАЯ ПОЛИТИКА</t>
  </si>
  <si>
    <t>ФИЗИЧЕСКАЯ КУЛЬТУРА И СПОРТ</t>
  </si>
  <si>
    <t>ИСПОЛНЕНИЕ ИСТОЧНИКОВ ФИНАНСИРОВАНИЯ ДЕФИЦИТА БЮДЖЕТА</t>
  </si>
  <si>
    <t>КБК</t>
  </si>
  <si>
    <t>Наименование показателей бюджетной классификации</t>
  </si>
  <si>
    <t>Уточненные бюджетные назначения</t>
  </si>
  <si>
    <t>Источники финансирования дефицита бюджета - всего</t>
  </si>
  <si>
    <t>920</t>
  </si>
  <si>
    <t>01050201</t>
  </si>
  <si>
    <t>510</t>
  </si>
  <si>
    <t>610</t>
  </si>
  <si>
    <t xml:space="preserve">Сумма </t>
  </si>
  <si>
    <t>Наименование распорядительного документа</t>
  </si>
  <si>
    <t>номер</t>
  </si>
  <si>
    <t>дата</t>
  </si>
  <si>
    <t>Номер счета бюджетного учета</t>
  </si>
  <si>
    <t>Сумма</t>
  </si>
  <si>
    <t>документ-основание</t>
  </si>
  <si>
    <t>Вид (долговой инструмент)</t>
  </si>
  <si>
    <t>10501050</t>
  </si>
  <si>
    <t>540</t>
  </si>
  <si>
    <t>810</t>
  </si>
  <si>
    <t>0700</t>
  </si>
  <si>
    <t>0707</t>
  </si>
  <si>
    <t>0409</t>
  </si>
  <si>
    <t>Дорожное хозяйство (дорожные фонды)</t>
  </si>
  <si>
    <t>ОБРАЗОВАНИЕ</t>
  </si>
  <si>
    <t>Молодежная политика и оздоровление детей</t>
  </si>
  <si>
    <t>Возникновение за должности</t>
  </si>
  <si>
    <t>Срок погашения за задолженности (окончания действия обязательства)</t>
  </si>
  <si>
    <t>140</t>
  </si>
  <si>
    <t>100</t>
  </si>
  <si>
    <t>Иные закупки товаров, работ и услуг для обеспечения государственных (муниципальных) нужд</t>
  </si>
  <si>
    <t>240</t>
  </si>
  <si>
    <t>850</t>
  </si>
  <si>
    <t>Расходы на выплату персоналу государственных (муниципальных) органов</t>
  </si>
  <si>
    <t>Уплата налогов, сборов и иных платежей</t>
  </si>
  <si>
    <t>870</t>
  </si>
  <si>
    <t>Резервные средства</t>
  </si>
  <si>
    <t>Муниципальная программа "Кадровая политика в муниципальном образовании сельском поселении село Ворсино"</t>
  </si>
  <si>
    <t>Муниципальная программа "Создание благоприятной информационной среды на территории муниципального образования сельского поселения село Ворсино"</t>
  </si>
  <si>
    <t>Расходы на повышение доступности информации о деятельности органов местного самоуправления</t>
  </si>
  <si>
    <t>Кадровый потенциал учреждений и повышение заинтересованности муниципальных служащих в качестве оказываемых услуг населению</t>
  </si>
  <si>
    <t>410</t>
  </si>
  <si>
    <t>Муниципальная программа "Управление имущественным комплексом муниципального образования сельского поселения село Ворсино"</t>
  </si>
  <si>
    <t>Бюджетные инвестиции</t>
  </si>
  <si>
    <t>Мероприятия по управлению имущественного комплекса поселения</t>
  </si>
  <si>
    <t>Муниципальная программа "Подготовка и проведение Дня сельского поселения село Ворсино"</t>
  </si>
  <si>
    <t>Мероприятия по подготовке и проведению Дня сельского поселения</t>
  </si>
  <si>
    <t>Закупка товаров, работ и услуг для государственных (муниципальных) нужд</t>
  </si>
  <si>
    <t>Расходы на выплату персоналу  в целях обеспечения 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</si>
  <si>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</si>
  <si>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Иные бюджетные ассигнования</t>
  </si>
  <si>
    <t>800</t>
  </si>
  <si>
    <t>400</t>
  </si>
  <si>
    <t>Капитальные вложения в объекты недвижимого имущества государственной (муниципальной) собственности</t>
  </si>
  <si>
    <t>500</t>
  </si>
  <si>
    <t>Межбюджетный трансферты</t>
  </si>
  <si>
    <t>300</t>
  </si>
  <si>
    <t>360</t>
  </si>
  <si>
    <t>Социальное обеспечение и иные выплаты населению</t>
  </si>
  <si>
    <t>Иные выплаты населению</t>
  </si>
  <si>
    <t>Национальная безопасность и правоохранительная деятельность</t>
  </si>
  <si>
    <t>Защита населения и территории от чрезвычайный ситуаций природного и техногенного характера, гражданская оборона</t>
  </si>
  <si>
    <t>Реализация мероприятий по обеспечению пожарной безопасности на территории поселения</t>
  </si>
  <si>
    <t>Муниципальная программа "Развитие коммунальной инфраструктуры муниципального образования сельского поселения село Ворсино"</t>
  </si>
  <si>
    <t>Муниципальная программа "Развитие дорожного хозяйства муниципального образования сельского поселения село Ворсино"</t>
  </si>
  <si>
    <t>Реализация мероприятий в области земельных отношений и инвентаризации объектов</t>
  </si>
  <si>
    <t>Мероприятия по управлению жилищным фондом</t>
  </si>
  <si>
    <t>Муниципальная программа "Благоустройство населенных пунктов муниципального образования сельского поселения село Ворсино"</t>
  </si>
  <si>
    <t>Уличное освещение</t>
  </si>
  <si>
    <t>Муниципальная программа Подготовка и проведение празднования 70-й годовщины Победы в Великой Отечественной войне 1941-1945 годов"</t>
  </si>
  <si>
    <t>Муниципальная программа "Молодёжь муниципального образования сельского поселения село Ворсино"</t>
  </si>
  <si>
    <t>Вовлечение молодёжи в социальную политику</t>
  </si>
  <si>
    <t>Мероприятия по развитию материально-технической базы</t>
  </si>
  <si>
    <t>Организация и проведение культурно - досуговых мероприятий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</si>
  <si>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</si>
  <si>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</si>
  <si>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Расходы на обеспечение деятельности муниципальных учреждений</t>
  </si>
  <si>
    <t>Муниципальная программа " Развитие систем социального обеспечения населения"</t>
  </si>
  <si>
    <t>1100</t>
  </si>
  <si>
    <t>Муниципальная программа "Развитие физической культуры и спорта в муниципальном образовании сельском поселении село Ворсино"</t>
  </si>
  <si>
    <t xml:space="preserve">   </t>
  </si>
  <si>
    <t>0107</t>
  </si>
  <si>
    <t>880</t>
  </si>
  <si>
    <t>Проведение выборов и референдумов</t>
  </si>
  <si>
    <t>Обеспечение безопасности дорожного движения</t>
  </si>
  <si>
    <t>Прочие мероприятия по благоустройству</t>
  </si>
  <si>
    <t>10102020</t>
  </si>
  <si>
    <t>2100</t>
  </si>
  <si>
    <t>10606033</t>
  </si>
  <si>
    <t>10606043</t>
  </si>
  <si>
    <t>11109045</t>
  </si>
  <si>
    <t>11302995</t>
  </si>
  <si>
    <t>130</t>
  </si>
  <si>
    <t>Прочие доходы от компенсации затрат бюджетов сельских поселений</t>
  </si>
  <si>
    <t>756</t>
  </si>
  <si>
    <t>11651040</t>
  </si>
  <si>
    <t>20204014</t>
  </si>
  <si>
    <t>0021</t>
  </si>
  <si>
    <t>02</t>
  </si>
  <si>
    <t>Обеспечение проведения выборов и референдумов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</si>
  <si>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</si>
  <si>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</si>
  <si>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</si>
  <si>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</si>
  <si>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</si>
  <si>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</si>
  <si>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</si>
  <si>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</si>
  <si>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</si>
  <si>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</si>
  <si>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</si>
  <si>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 xml:space="preserve"> 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</si>
  <si>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</si>
  <si>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</si>
  <si>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</si>
  <si>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</si>
  <si>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 xml:space="preserve">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</si>
  <si>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</si>
  <si>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</si>
  <si>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 xml:space="preserve">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</si>
  <si>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 (прочие поступления)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</si>
  <si>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</si>
  <si>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</si>
  <si>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доходы, зачисляемые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</si>
  <si>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</si>
  <si>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</si>
  <si>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органов</t>
  </si>
  <si>
    <t>Закупки товаров, работ, и услуг для государственных (муниципальных) нужд</t>
  </si>
  <si>
    <t>Специальные расходы</t>
  </si>
  <si>
    <t>ДРУГИЕ ОБЩЕГОСУДАРСТВЕННЫЕ РАСХОДЫ</t>
  </si>
  <si>
    <t>Подпрограмма "Старшее поколение" муниципальной программы "Развитие систем социального обеспечения населения"</t>
  </si>
  <si>
    <t>Подпрограмма "Семья и дети" муниципальной программы "Развитие систем социального обеспечения населения"</t>
  </si>
  <si>
    <t>Неисполненные назначения</t>
  </si>
  <si>
    <t>Муниципальная программа "Совершенствование системы муниципального управления муниципального образования сельского поселения село Ворсино"</t>
  </si>
  <si>
    <t>Денежные изыскания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</si>
  <si>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 </t>
  </si>
  <si>
    <t>6</t>
  </si>
  <si>
    <t>РЕЗЕРВНЫЕ ФОНДЫ</t>
  </si>
  <si>
    <t>ОБЕСПЕЧЕНИЕ ПРВЕДЕНИЯ ВЫБОРОВ И РЕФЕРЕНДУМОВ</t>
  </si>
  <si>
    <t>МОБИЛИЗАЦИОННАЯ И ВНЕВОЙСКОВАЯ ПОДГОТОВКА</t>
  </si>
  <si>
    <t>ДОРОЖНОЕ ХОЗЯЙСТВО (Дорожные фонды)</t>
  </si>
  <si>
    <t>ДРУГИЕ ВОПРОСЫ В ОБЛАСТИ НАЦИОНАЛЬНОЙ ЭКОНОМИКИ</t>
  </si>
  <si>
    <t>КУЛЬТУРА И КИНЕМАТОГРАФИЯ</t>
  </si>
  <si>
    <t>КУЛЬТУРА</t>
  </si>
  <si>
    <t>БЛАГОУСТРОЙСТВО</t>
  </si>
  <si>
    <t>КОММУНАЛЬНОЕ ХОЗЯЙСТВО</t>
  </si>
  <si>
    <t>ЖИЛИЩНОЕ ХОЗЯЙСТВО</t>
  </si>
  <si>
    <t>МОЛОДЁЖНАЯ ПОЛИТИКА И ОЗДОРОВЛЕНИЕ ДЕТЕЙ</t>
  </si>
  <si>
    <t>СОЦИАЛЬНОЕ ОБЕСПЕЧЕНИЕ НАСЕЛЕНИЯ</t>
  </si>
  <si>
    <t>ФИЗИЧЕСКАЯ КУЛЬТУРА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</si>
  <si>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</si>
  <si>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</si>
  <si>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11701050</t>
  </si>
  <si>
    <t xml:space="preserve">  Невыясненные поступления, зачисляемые в бюджеты сельских  поселений</t>
  </si>
  <si>
    <t xml:space="preserve"> Межбюджетные трансферты, передаваемые бюджетам сельских  поселений для компенсации расходов возникших результате реализации  полномочий по организации в границах поселения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 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</si>
  <si>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21805010</t>
  </si>
  <si>
    <t>4834</t>
  </si>
  <si>
    <t>21905000</t>
  </si>
  <si>
    <t>8360</t>
  </si>
  <si>
    <t xml:space="preserve"> Доходы бюджетов поселений от возврата остатков иных межбюджетных трансфертов прошлых лет  средства, передаваемые для компенсации дополнительных расходов, возникших в результате решений, принятых органами власти другого уровня, за счет средств бюджето</t>
  </si>
  <si>
    <t xml:space="preserve">  Возврат субвенции по ВУС</t>
  </si>
  <si>
    <t>ПО КОДАМ КЛАССИФИКАЦИИ ДОХОДОВ ЗА 2016 ГОД</t>
  </si>
  <si>
    <t>ПО ВЕДОМСТВЕННОЙ СТРУКТУРЕ РАСХОДОВ ЗА 2016 ГОД</t>
  </si>
  <si>
    <t>от  __ _______  2017 г. №____</t>
  </si>
  <si>
    <t>от ___ __________ 2017 г. №____</t>
  </si>
  <si>
    <t>от  __ ___________ 2017 г. №  ____</t>
  </si>
  <si>
    <t>от ___  _________  2017 г. №  ______</t>
  </si>
  <si>
    <t>ПО КОДАМ КЛАССИФИКАЦИИ ИСТОЧНИКОВ ФИНАНСИРОВАНИЯ ДЕФИЦИТОВ БЮДЖЕТА ЗА 2016 ГОД</t>
  </si>
  <si>
    <t>81 0 00 00420</t>
  </si>
  <si>
    <t>68 0 01 00400</t>
  </si>
  <si>
    <t>75 0 00 00480</t>
  </si>
  <si>
    <t>71 0 00 71010</t>
  </si>
  <si>
    <t>Расходы на выплаты персоналу государственных (муниципальных) органов</t>
  </si>
  <si>
    <t>09 0 01 00600</t>
  </si>
  <si>
    <t>08 0 01 00750</t>
  </si>
  <si>
    <t>Информационное, материально-техническое обеспечение работников органов местного самоуправления, повышение квалификации</t>
  </si>
  <si>
    <t>08 0 00 00000</t>
  </si>
  <si>
    <t>08 0 01 08020</t>
  </si>
  <si>
    <t>23 0 00 00000</t>
  </si>
  <si>
    <t>23 0 01 23010</t>
  </si>
  <si>
    <t xml:space="preserve">  Празднование Дня Победы</t>
  </si>
  <si>
    <t>27 0 01 00000</t>
  </si>
  <si>
    <t>27 0 01 27010</t>
  </si>
  <si>
    <t xml:space="preserve">  Благоустройство памятных мест</t>
  </si>
  <si>
    <t>27 0 01 27050</t>
  </si>
  <si>
    <t>38 0 00 00000</t>
  </si>
  <si>
    <t>38 0 01 98030</t>
  </si>
  <si>
    <t>49 0 00 00000</t>
  </si>
  <si>
    <t>49 0 01 49010</t>
  </si>
  <si>
    <t>ПО РАЗДЕЛАМ И ПОДРАЗДЕЛАМ КЛАССИФИКАЦИИ РАСХОДОВ БЮДЖЕТОВ ЗА 2016 ГОД</t>
  </si>
  <si>
    <t>Увеличение прочих остатков денежных средств бюджетов сельский поселений</t>
  </si>
  <si>
    <t>Уменьшение прочих остатков денежных средств бюджетов сельский поселений</t>
  </si>
  <si>
    <t>73 8 00 00780</t>
  </si>
  <si>
    <t xml:space="preserve"> Выравнивание бюджетной обеспеченности, сбалансированности поселений Боровского района</t>
  </si>
  <si>
    <t xml:space="preserve">  Межбюджетные трансферты</t>
  </si>
  <si>
    <t xml:space="preserve">  Иные межбюджетные трансферты</t>
  </si>
  <si>
    <t>86 0 00 00920</t>
  </si>
  <si>
    <t>88 8 00 51180</t>
  </si>
  <si>
    <t>09 0 00 00000</t>
  </si>
  <si>
    <t>09 0 01 09020</t>
  </si>
  <si>
    <t>09 0 01 09050</t>
  </si>
  <si>
    <t>09 0 01 09060</t>
  </si>
  <si>
    <t xml:space="preserve">  Расходы на обеспечение деятельности ДДС</t>
  </si>
  <si>
    <t xml:space="preserve">  Расходы на обеспечение деятельности ДНД</t>
  </si>
  <si>
    <t xml:space="preserve">  Предупреждение и ликвидация чрезвычайных ситуаций</t>
  </si>
  <si>
    <t>Муниципальная программа "Безопасность жизнедеятельности на территории сельского поселения село Ворсино"</t>
  </si>
  <si>
    <t>09 0 01 09080</t>
  </si>
  <si>
    <t>09 0 01 09110</t>
  </si>
  <si>
    <t xml:space="preserve">  Материально-техническое обеспечение в области безопасности жизнедеятельности</t>
  </si>
  <si>
    <t xml:space="preserve">  Мероприятия по решению вопросов жизнедеятельности жителей поселений</t>
  </si>
  <si>
    <t>09 0 01 09090</t>
  </si>
  <si>
    <t>24 0 01 24010</t>
  </si>
  <si>
    <t>24 0 00 00000</t>
  </si>
  <si>
    <t>24 0 01 24020</t>
  </si>
  <si>
    <t>24 0 01 24040</t>
  </si>
  <si>
    <t xml:space="preserve">  Содержание сети автомобильных дорог</t>
  </si>
  <si>
    <t xml:space="preserve">  Ремонт и капитальный ремонт сети автомобильных дорог</t>
  </si>
  <si>
    <t>24 0 01 24051</t>
  </si>
  <si>
    <t>Переданные полномочия на содержание, ремонт и капитальный ремонт сети автомобильных дорог за счет средств дорожного фонда</t>
  </si>
  <si>
    <t xml:space="preserve">  Мероприятия по эффективному использованию муниципального имущества</t>
  </si>
  <si>
    <t>38 0 01 98050</t>
  </si>
  <si>
    <t xml:space="preserve"> Осуществление муниципальной поддержки по проведению мероприятий по капитальному ремонту МЖД</t>
  </si>
  <si>
    <t>05 0 01 05010</t>
  </si>
  <si>
    <t>05 0 00 00000</t>
  </si>
  <si>
    <t>Муниципальная программа «Энергосбережение и повышение энергетической эффективности в системах коммунальной инфраструктуры на территории муниципального образования сельского поселения село Ворсино»</t>
  </si>
  <si>
    <t xml:space="preserve"> Проведение сервисного обслуживания, ремонт и установка узлов учета</t>
  </si>
  <si>
    <t xml:space="preserve"> 30 0 01 90050</t>
  </si>
  <si>
    <t xml:space="preserve"> 30 0 00 00000</t>
  </si>
  <si>
    <t>38 0 01 98070</t>
  </si>
  <si>
    <t xml:space="preserve"> Организация в границах поселений электро-, тепло-,газо-, водоснабжения и водоотведения на территории поселения</t>
  </si>
  <si>
    <t>05 0 01 19080</t>
  </si>
  <si>
    <t xml:space="preserve">  Иные бюджетные ассигнования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</si>
  <si>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</si>
  <si>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Ремонт и содержание тепловых сетей</t>
  </si>
  <si>
    <t>05 0 02 05070</t>
  </si>
  <si>
    <t>Муниципальная программа «Подготовка и проведение празднования  Победы в Великой Отечественной войне 1941-1945 годов»</t>
  </si>
  <si>
    <t xml:space="preserve">  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</si>
  <si>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</si>
  <si>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>25 0 00 00000</t>
  </si>
  <si>
    <t>30 0 01 90030</t>
  </si>
  <si>
    <t xml:space="preserve">  Организация водоснабжения</t>
  </si>
  <si>
    <t>19 0 00 00000</t>
  </si>
  <si>
    <t>19 0 01 19010</t>
  </si>
  <si>
    <t xml:space="preserve">  Санитарная очистка территории</t>
  </si>
  <si>
    <t>19 0 01 19020</t>
  </si>
  <si>
    <t xml:space="preserve">  Организация ритуальных услуг и содержание мест захоронения</t>
  </si>
  <si>
    <t>19 0 01 19030</t>
  </si>
  <si>
    <t xml:space="preserve">  Содержание зеленого хозяйства</t>
  </si>
  <si>
    <t>19 0 01 19040</t>
  </si>
  <si>
    <t xml:space="preserve">  Организация сбора и вывоза бытовых отходов и мусора</t>
  </si>
  <si>
    <t>19 0 01 19050</t>
  </si>
  <si>
    <t>19 0 01 19060</t>
  </si>
  <si>
    <t xml:space="preserve">  Содержание тротуаров</t>
  </si>
  <si>
    <t>19 0 01 19070</t>
  </si>
  <si>
    <t>46 0 00 00000</t>
  </si>
  <si>
    <t>46 0 01 46010</t>
  </si>
  <si>
    <t>46 0 01 46080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</si>
  <si>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</si>
  <si>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казенных учреждений</t>
  </si>
  <si>
    <t xml:space="preserve">  Привлечение молодёжи к работе в летний период</t>
  </si>
  <si>
    <t>Муниципальная программа "Развитие культуры в сельском поселении село Ворсино"</t>
  </si>
  <si>
    <t>11 0 00 00000</t>
  </si>
  <si>
    <t>11 1 01 11010</t>
  </si>
  <si>
    <t>11 1 01 11110</t>
  </si>
  <si>
    <t>11 4 01 00590</t>
  </si>
  <si>
    <t xml:space="preserve">  Уплата налогов, сборов и иных платежей</t>
  </si>
  <si>
    <t xml:space="preserve">  Мероприятия на ремонт произведений монументального искусства, посвященных дивизиям Московского народного ополчения, расположенных на территории Калужской области, и благоустройству территорий, прилегающих к таким произведениям</t>
  </si>
  <si>
    <t>27 0 01 03800</t>
  </si>
  <si>
    <t>27 0 00 00000</t>
  </si>
  <si>
    <t>03 0 00 00000</t>
  </si>
  <si>
    <t>Осуществление мер социальной поддержки малообеспеченных граждан, пенсионеров и инвалидов</t>
  </si>
  <si>
    <t>Проведение мероприятий для граждан пожилого возраста и инвалидов</t>
  </si>
  <si>
    <t xml:space="preserve">  Развитие социального обслуживания семей и детей</t>
  </si>
  <si>
    <t xml:space="preserve">  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пенсию"-МО СП село Ворсино</t>
  </si>
  <si>
    <t>03 1 01 03020</t>
  </si>
  <si>
    <t>79 0 00 00000</t>
  </si>
  <si>
    <t>79 0 00 79220</t>
  </si>
  <si>
    <t>03 1 01 03030</t>
  </si>
  <si>
    <t>03 2 01 03050</t>
  </si>
  <si>
    <t>03 2 00 00000</t>
  </si>
  <si>
    <t>03 1 00 00000</t>
  </si>
  <si>
    <t>13 0 00 00000</t>
  </si>
  <si>
    <t>130 01 00590</t>
  </si>
  <si>
    <t>Укрепление и развитие материально-технической базы для занятия населения физической культуры и спортом</t>
  </si>
  <si>
    <t>13 0 01 13050</t>
  </si>
  <si>
    <t>Отчет об использовании бюджетных ассигнований резервного фонда
администрации муниципального образования сельского поселения село Ворсино за 2016 год</t>
  </si>
  <si>
    <t>Бюджетные ассигнований резервного фонда в 2016 году не использовались</t>
  </si>
  <si>
    <t>Отчет о состоянии муниципального долга муниципального образования сельского поселения село Ворсино за 2016 год</t>
  </si>
  <si>
    <t>По состоянию на 01.01.2016 года</t>
  </si>
  <si>
    <t>По состоянию на 31.12.2016 года</t>
  </si>
  <si>
    <t>итого</t>
  </si>
  <si>
    <t>Наименование</t>
  </si>
  <si>
    <t>Целевая статья</t>
  </si>
  <si>
    <t>Муниципальная программа "Развитие систем социального обеспечения населения"</t>
  </si>
  <si>
    <t>Подпрограмма "Старшее поколение" муниципальной программы " Развитие систем социального обеспечения населения"</t>
  </si>
  <si>
    <t>Подпрограмма "Семья и дети" муниципальной программы " Развитие систем социального обеспечения населения"</t>
  </si>
  <si>
    <t>Развитие социального обслуживания семей и детей</t>
  </si>
  <si>
    <t>Осуществление муниципальной поддержки по проведению мероприятий по капитальному ремонту МЖД</t>
  </si>
  <si>
    <t>Организация в границах поселений электро-, тепло-, водоснабжения и водоотведения на территории поселения</t>
  </si>
  <si>
    <t>Ремонт и содержаеие тепловых сетей</t>
  </si>
  <si>
    <t>05 0 01 05070</t>
  </si>
  <si>
    <t xml:space="preserve">Муниципальная программа "Безопасность жизнедеятельности на территории муниципального образования сельского поселения село Ворсино" </t>
  </si>
  <si>
    <t>Резервный фонд местных администраций</t>
  </si>
  <si>
    <t>Предупреждение и ликвидация чрезвычайных ситуаций</t>
  </si>
  <si>
    <t>Расходы на обеспечение деятельности ДДС</t>
  </si>
  <si>
    <t>Расходы на обеспечение деятельности ДНД</t>
  </si>
  <si>
    <t>Материально-техническое обеспечение в области безопасности жизнедеятельности</t>
  </si>
  <si>
    <t>Мероприятия по решению вопросов жизнедеятельности жителей поселений</t>
  </si>
  <si>
    <t>Подпрограмма "Мероприятия учреждений культуры в сельском поселении"  муниципальной программы "Развитие культуры в сельском поселении село Ворсино"</t>
  </si>
  <si>
    <t>11 1 00 00000</t>
  </si>
  <si>
    <t>Подпрограмма "Развитие культурно-досуговой деятельности" муниципальной программы "Развитие культуры в сельском поселении село Ворсино"</t>
  </si>
  <si>
    <t>11 4 00 00000</t>
  </si>
  <si>
    <t>13 0 01 00590</t>
  </si>
  <si>
    <t>Санитарная очистка территории</t>
  </si>
  <si>
    <t>Организация ритуальных услуг и содержание мест захоронения</t>
  </si>
  <si>
    <t>Содержание зеленого хозяйства</t>
  </si>
  <si>
    <t>Организацию сбора и вывоза бытовых отходов и мусора</t>
  </si>
  <si>
    <t>Содержание тротуаров</t>
  </si>
  <si>
    <t>Мероприятия по информированию населения</t>
  </si>
  <si>
    <t>Содержание сетей автомобиль дорог</t>
  </si>
  <si>
    <t>Ремонт и капитальный ремонт сети автомобильных дорог</t>
  </si>
  <si>
    <t>Переданные полномочия на содержание, ремонт и капитальный ремонт сети автомобильных дорого за счет средств дорожного фонда</t>
  </si>
  <si>
    <t>Муниципальная программа "Подготовка и проведение празднования  Победы в Великой Отечественной войне 1941-1945 годов"</t>
  </si>
  <si>
    <t>Празднование Дня Победы</t>
  </si>
  <si>
    <t>Благоустройство памятных мест</t>
  </si>
  <si>
    <t>Мероприятия на ремонт произведений монументального искусства, посвященных дивизиям Московского народного ополчения, расположенных на территории Калужской области, и благоустройству территорий, прилегающих к таким произведениям</t>
  </si>
  <si>
    <t>Муниципальная программа "Энергосбережение и повышение энергетической эффективности в системах коммунальной инфраструктуры на территории муниципального образования сельского поселения село Ворсино"</t>
  </si>
  <si>
    <t>30 0 00 00000</t>
  </si>
  <si>
    <t>Организация водоснабжения</t>
  </si>
  <si>
    <t>Проведение сервисного обслуживания, ремонт и установка узлов учета</t>
  </si>
  <si>
    <t>30 0 01 90050</t>
  </si>
  <si>
    <t>Мероприятия по эффективному использованию муниципального имущества</t>
  </si>
  <si>
    <t>Плата за капитальный ремонт доли муниципального 
образования в праве долевой собственности МКД в региональный фонд капитального ремонта на счете "регионального оператора"
региональный фонд капитального ремонта на счете 
"регионального оператора</t>
  </si>
  <si>
    <t>Привлечение молодёжи к работе в летний период</t>
  </si>
  <si>
    <t>68 0 00 00000</t>
  </si>
  <si>
    <t>Отчет о ходе выполнения муниципальных  программ муниципального образования сельского поселения село Ворсино</t>
  </si>
  <si>
    <t>Утверждено бюджетной роспись с учетом изменений</t>
  </si>
  <si>
    <t>Исполненно</t>
  </si>
  <si>
    <t>Причины отклонений</t>
  </si>
  <si>
    <t>Наименование программы и мероприятий</t>
  </si>
  <si>
    <t>Выполнение работ запланированно на 2017 год, в связи с сезонностью работ</t>
  </si>
  <si>
    <t>Муниципальные служащие</t>
  </si>
  <si>
    <t>Должности, не являющиеся должностями муниципальной службы</t>
  </si>
  <si>
    <t>Должности, отнесенные к рабочим и служащим</t>
  </si>
  <si>
    <t>Глава администрации</t>
  </si>
  <si>
    <t>Муниципальное казенное учреждение "Дворец Культуры Ворсино</t>
  </si>
  <si>
    <t>Муниципальное казенное учреждение «Центр физкультуры и спорта муниципального образования сельского поселения село Ворсино»</t>
  </si>
  <si>
    <t>Численность согласно штатному расписанию</t>
  </si>
  <si>
    <t>Фактическая численность</t>
  </si>
  <si>
    <t>Фонд опла труда</t>
  </si>
  <si>
    <t>Взносы по обязательному социальному страхованию</t>
  </si>
  <si>
    <r>
      <t xml:space="preserve">Отчет  о численности муниципальных служащих органов местного самоуправления, работников муниципальных учреждений
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>тыс.руб</t>
    </r>
  </si>
  <si>
    <t>ВУС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</si>
</sst>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_р_."/>
    <numFmt numFmtId="167" formatCode="#,##0.00;\-#,##0.00;#,##0.00"/>
    <numFmt numFmtId="168" formatCode="#,##0.00_ ;\-#,##0.00\ 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84">
    <font>
      <sz val="10"/>
      <color indexed="63"/>
      <name val="Arial"/>
      <family val="0"/>
    </font>
    <font>
      <b/>
      <sz val="10"/>
      <color indexed="63"/>
      <name val="Arial"/>
      <family val="0"/>
    </font>
    <font>
      <b/>
      <i/>
      <sz val="10"/>
      <color indexed="63"/>
      <name val="Arial"/>
      <family val="0"/>
    </font>
    <font>
      <b/>
      <i/>
      <u val="single"/>
      <sz val="10"/>
      <color indexed="63"/>
      <name val="Arial"/>
      <family val="0"/>
    </font>
    <font>
      <b/>
      <i/>
      <u val="single"/>
      <strike/>
      <sz val="10"/>
      <color indexed="63"/>
      <name val="Arial"/>
      <family val="2"/>
    </font>
    <font>
      <sz val="8"/>
      <color indexed="63"/>
      <name val="MS Sans Serif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8"/>
      <name val="Arial Cyr"/>
      <family val="2"/>
    </font>
    <font>
      <b/>
      <sz val="8"/>
      <name val="Arial Cyr"/>
      <family val="0"/>
    </font>
    <font>
      <sz val="8"/>
      <color indexed="9"/>
      <name val="Arial Cyr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63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0"/>
      <color indexed="63"/>
      <name val="Arial"/>
      <family val="2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color indexed="63"/>
      <name val="Arial"/>
      <family val="2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63"/>
      <name val="Arial"/>
      <family val="2"/>
    </font>
    <font>
      <b/>
      <i/>
      <sz val="12"/>
      <color indexed="63"/>
      <name val="Arial"/>
      <family val="2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 Cyr"/>
      <family val="2"/>
    </font>
    <font>
      <sz val="8"/>
      <color indexed="8"/>
      <name val="Arial Cyr"/>
      <family val="2"/>
    </font>
    <font>
      <b/>
      <sz val="8"/>
      <color indexed="8"/>
      <name val="Arial Cyr"/>
      <family val="0"/>
    </font>
    <font>
      <sz val="8"/>
      <color indexed="56"/>
      <name val="Arial Cyr"/>
      <family val="2"/>
    </font>
    <font>
      <b/>
      <sz val="8"/>
      <color indexed="12"/>
      <name val="Arial Cyr"/>
      <family val="0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CC"/>
      <name val="Arial Cyr"/>
      <family val="2"/>
    </font>
    <font>
      <sz val="8"/>
      <color theme="1"/>
      <name val="Arial Cyr"/>
      <family val="2"/>
    </font>
    <font>
      <b/>
      <sz val="8"/>
      <color theme="1"/>
      <name val="Arial Cyr"/>
      <family val="0"/>
    </font>
    <font>
      <sz val="8"/>
      <color theme="1" tint="0.04998999834060669"/>
      <name val="Arial Cyr"/>
      <family val="2"/>
    </font>
    <font>
      <sz val="8"/>
      <color rgb="FF002060"/>
      <name val="Arial Cyr"/>
      <family val="2"/>
    </font>
    <font>
      <b/>
      <sz val="8"/>
      <color rgb="FF0000CC"/>
      <name val="Arial Cyr"/>
      <family val="0"/>
    </font>
    <font>
      <sz val="8"/>
      <color rgb="FF0000FF"/>
      <name val="Arial Cyr"/>
      <family val="2"/>
    </font>
    <font>
      <b/>
      <i/>
      <sz val="12"/>
      <color rgb="FF0000CC"/>
      <name val="Times New Roman"/>
      <family val="1"/>
    </font>
    <font>
      <i/>
      <sz val="12"/>
      <color rgb="FF0000CC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hair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/>
      <right style="medium"/>
      <top style="hair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/>
      <top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6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quotePrefix="1">
      <alignment vertical="top" readingOrder="1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9" fillId="0" borderId="1">
      <alignment horizontal="left" wrapText="1" indent="2"/>
      <protection/>
    </xf>
    <xf numFmtId="0" fontId="9" fillId="0" borderId="2">
      <alignment horizontal="left" wrapText="1"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3" applyNumberFormat="0" applyAlignment="0" applyProtection="0"/>
    <xf numFmtId="0" fontId="58" fillId="27" borderId="4" applyNumberFormat="0" applyAlignment="0" applyProtection="0"/>
    <xf numFmtId="0" fontId="59" fillId="27" borderId="3" applyNumberFormat="0" applyAlignment="0" applyProtection="0"/>
    <xf numFmtId="0" fontId="60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28" borderId="9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55" fillId="0" borderId="0">
      <alignment/>
      <protection/>
    </xf>
    <xf numFmtId="0" fontId="15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10" applyNumberFormat="0" applyFont="0" applyAlignment="0" applyProtection="0"/>
    <xf numFmtId="0" fontId="14" fillId="31" borderId="10" applyNumberFormat="0" applyFont="0" applyAlignment="0" applyProtection="0"/>
    <xf numFmtId="0" fontId="5" fillId="0" borderId="0" applyNumberFormat="0" applyFill="0" applyBorder="0">
      <alignment horizontal="right" vertical="top"/>
      <protection locked="0"/>
    </xf>
    <xf numFmtId="0" fontId="71" fillId="0" borderId="11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57"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justify"/>
      <protection locked="0"/>
    </xf>
    <xf numFmtId="0" fontId="1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right"/>
    </xf>
    <xf numFmtId="0" fontId="0" fillId="0" borderId="0" xfId="0" applyAlignment="1">
      <alignment/>
    </xf>
    <xf numFmtId="0" fontId="9" fillId="0" borderId="12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top" wrapText="1"/>
    </xf>
    <xf numFmtId="49" fontId="9" fillId="0" borderId="14" xfId="0" applyNumberFormat="1" applyFont="1" applyBorder="1" applyAlignment="1">
      <alignment horizontal="center" vertical="top" wrapText="1"/>
    </xf>
    <xf numFmtId="49" fontId="9" fillId="0" borderId="15" xfId="0" applyNumberFormat="1" applyFont="1" applyBorder="1" applyAlignment="1">
      <alignment horizontal="center" vertical="top" wrapText="1"/>
    </xf>
    <xf numFmtId="0" fontId="0" fillId="0" borderId="0" xfId="0" applyFont="1" applyAlignment="1" applyProtection="1">
      <alignment horizontal="center" vertical="top"/>
      <protection locked="0"/>
    </xf>
    <xf numFmtId="0" fontId="9" fillId="0" borderId="16" xfId="0" applyFont="1" applyBorder="1" applyAlignment="1">
      <alignment horizontal="center" vertical="center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justify"/>
      <protection locked="0"/>
    </xf>
    <xf numFmtId="0" fontId="1" fillId="0" borderId="0" xfId="0" applyFont="1" applyAlignment="1">
      <alignment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0" fontId="9" fillId="0" borderId="16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49" fontId="9" fillId="0" borderId="18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4" fontId="9" fillId="0" borderId="21" xfId="0" applyNumberFormat="1" applyFont="1" applyBorder="1" applyAlignment="1">
      <alignment horizontal="right" vertical="top"/>
    </xf>
    <xf numFmtId="4" fontId="9" fillId="0" borderId="22" xfId="0" applyNumberFormat="1" applyFont="1" applyBorder="1" applyAlignment="1">
      <alignment horizontal="right" vertical="top"/>
    </xf>
    <xf numFmtId="165" fontId="9" fillId="0" borderId="23" xfId="0" applyNumberFormat="1" applyFont="1" applyBorder="1" applyAlignment="1">
      <alignment horizontal="right" vertical="top"/>
    </xf>
    <xf numFmtId="0" fontId="9" fillId="0" borderId="24" xfId="0" applyFont="1" applyBorder="1" applyAlignment="1">
      <alignment horizontal="left" vertical="top" wrapText="1" indent="2"/>
    </xf>
    <xf numFmtId="4" fontId="11" fillId="0" borderId="21" xfId="0" applyNumberFormat="1" applyFont="1" applyBorder="1" applyAlignment="1">
      <alignment horizontal="right" vertical="top"/>
    </xf>
    <xf numFmtId="4" fontId="11" fillId="0" borderId="22" xfId="0" applyNumberFormat="1" applyFont="1" applyBorder="1" applyAlignment="1">
      <alignment horizontal="right" vertical="top"/>
    </xf>
    <xf numFmtId="3" fontId="11" fillId="0" borderId="23" xfId="0" applyNumberFormat="1" applyFont="1" applyBorder="1" applyAlignment="1">
      <alignment horizontal="right" vertical="top"/>
    </xf>
    <xf numFmtId="0" fontId="9" fillId="0" borderId="24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center" vertical="center"/>
    </xf>
    <xf numFmtId="0" fontId="9" fillId="0" borderId="25" xfId="0" applyFont="1" applyBorder="1" applyAlignment="1">
      <alignment horizontal="left" wrapText="1"/>
    </xf>
    <xf numFmtId="0" fontId="9" fillId="0" borderId="25" xfId="0" applyFont="1" applyBorder="1" applyAlignment="1">
      <alignment horizontal="left" vertical="top" wrapText="1" indent="2"/>
    </xf>
    <xf numFmtId="49" fontId="9" fillId="0" borderId="25" xfId="0" applyNumberFormat="1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center" wrapText="1"/>
    </xf>
    <xf numFmtId="0" fontId="9" fillId="0" borderId="28" xfId="0" applyFont="1" applyBorder="1" applyAlignment="1">
      <alignment horizontal="left"/>
    </xf>
    <xf numFmtId="49" fontId="9" fillId="0" borderId="29" xfId="0" applyNumberFormat="1" applyFont="1" applyBorder="1" applyAlignment="1">
      <alignment horizontal="center" vertical="center" wrapText="1"/>
    </xf>
    <xf numFmtId="49" fontId="9" fillId="0" borderId="29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right" vertical="top"/>
    </xf>
    <xf numFmtId="4" fontId="9" fillId="0" borderId="0" xfId="0" applyNumberFormat="1" applyFont="1" applyBorder="1" applyAlignment="1">
      <alignment horizontal="right" vertical="top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 vertical="top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12" fillId="0" borderId="0" xfId="0" applyFont="1" applyAlignment="1">
      <alignment vertical="top"/>
    </xf>
    <xf numFmtId="0" fontId="0" fillId="0" borderId="18" xfId="0" applyBorder="1" applyAlignment="1">
      <alignment horizontal="center"/>
    </xf>
    <xf numFmtId="4" fontId="0" fillId="0" borderId="31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4" fontId="0" fillId="0" borderId="0" xfId="0" applyNumberFormat="1" applyAlignment="1">
      <alignment/>
    </xf>
    <xf numFmtId="0" fontId="9" fillId="0" borderId="0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4" fontId="9" fillId="0" borderId="32" xfId="0" applyNumberFormat="1" applyFont="1" applyBorder="1" applyAlignment="1">
      <alignment horizontal="right" vertical="top"/>
    </xf>
    <xf numFmtId="49" fontId="9" fillId="0" borderId="33" xfId="0" applyNumberFormat="1" applyFont="1" applyBorder="1" applyAlignment="1">
      <alignment horizontal="center" vertical="top" wrapText="1"/>
    </xf>
    <xf numFmtId="4" fontId="74" fillId="0" borderId="21" xfId="0" applyNumberFormat="1" applyFont="1" applyBorder="1" applyAlignment="1">
      <alignment horizontal="right" vertical="top"/>
    </xf>
    <xf numFmtId="4" fontId="74" fillId="0" borderId="22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left" wrapText="1"/>
    </xf>
    <xf numFmtId="49" fontId="10" fillId="0" borderId="14" xfId="0" applyNumberFormat="1" applyFont="1" applyBorder="1" applyAlignment="1">
      <alignment horizontal="center" vertical="top" wrapText="1"/>
    </xf>
    <xf numFmtId="49" fontId="10" fillId="0" borderId="15" xfId="0" applyNumberFormat="1" applyFont="1" applyBorder="1" applyAlignment="1">
      <alignment horizontal="center" vertical="top" wrapText="1"/>
    </xf>
    <xf numFmtId="4" fontId="10" fillId="0" borderId="21" xfId="0" applyNumberFormat="1" applyFont="1" applyBorder="1" applyAlignment="1">
      <alignment horizontal="right" vertical="top"/>
    </xf>
    <xf numFmtId="165" fontId="10" fillId="0" borderId="23" xfId="0" applyNumberFormat="1" applyFont="1" applyBorder="1" applyAlignment="1">
      <alignment horizontal="right" vertical="top"/>
    </xf>
    <xf numFmtId="165" fontId="9" fillId="0" borderId="23" xfId="0" applyNumberFormat="1" applyFont="1" applyBorder="1" applyAlignment="1">
      <alignment horizontal="right" vertical="top"/>
    </xf>
    <xf numFmtId="49" fontId="10" fillId="0" borderId="33" xfId="0" applyNumberFormat="1" applyFont="1" applyBorder="1" applyAlignment="1">
      <alignment horizontal="center" vertical="top" wrapText="1"/>
    </xf>
    <xf numFmtId="4" fontId="9" fillId="0" borderId="22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4" fontId="75" fillId="0" borderId="21" xfId="0" applyNumberFormat="1" applyFont="1" applyBorder="1" applyAlignment="1">
      <alignment horizontal="right" vertical="top"/>
    </xf>
    <xf numFmtId="4" fontId="75" fillId="0" borderId="22" xfId="0" applyNumberFormat="1" applyFont="1" applyBorder="1" applyAlignment="1">
      <alignment horizontal="right" vertical="top"/>
    </xf>
    <xf numFmtId="4" fontId="76" fillId="0" borderId="21" xfId="0" applyNumberFormat="1" applyFont="1" applyBorder="1" applyAlignment="1">
      <alignment horizontal="right" vertical="top"/>
    </xf>
    <xf numFmtId="4" fontId="77" fillId="0" borderId="21" xfId="0" applyNumberFormat="1" applyFont="1" applyBorder="1" applyAlignment="1">
      <alignment horizontal="right" vertical="top"/>
    </xf>
    <xf numFmtId="49" fontId="9" fillId="0" borderId="0" xfId="0" applyNumberFormat="1" applyFont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 indent="2"/>
    </xf>
    <xf numFmtId="4" fontId="10" fillId="0" borderId="0" xfId="0" applyNumberFormat="1" applyFont="1" applyBorder="1" applyAlignment="1">
      <alignment horizontal="right" vertical="top"/>
    </xf>
    <xf numFmtId="0" fontId="10" fillId="0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horizontal="left" wrapText="1"/>
    </xf>
    <xf numFmtId="4" fontId="10" fillId="33" borderId="32" xfId="0" applyNumberFormat="1" applyFont="1" applyFill="1" applyBorder="1" applyAlignment="1">
      <alignment horizontal="right" vertical="top"/>
    </xf>
    <xf numFmtId="165" fontId="10" fillId="33" borderId="34" xfId="0" applyNumberFormat="1" applyFont="1" applyFill="1" applyBorder="1" applyAlignment="1">
      <alignment horizontal="right" vertical="top"/>
    </xf>
    <xf numFmtId="0" fontId="10" fillId="34" borderId="0" xfId="0" applyFont="1" applyFill="1" applyBorder="1" applyAlignment="1">
      <alignment horizontal="left" wrapText="1"/>
    </xf>
    <xf numFmtId="49" fontId="10" fillId="34" borderId="33" xfId="0" applyNumberFormat="1" applyFont="1" applyFill="1" applyBorder="1" applyAlignment="1">
      <alignment horizontal="center" vertical="top" wrapText="1"/>
    </xf>
    <xf numFmtId="49" fontId="10" fillId="34" borderId="14" xfId="0" applyNumberFormat="1" applyFont="1" applyFill="1" applyBorder="1" applyAlignment="1">
      <alignment horizontal="center" vertical="top" wrapText="1"/>
    </xf>
    <xf numFmtId="49" fontId="10" fillId="34" borderId="15" xfId="0" applyNumberFormat="1" applyFont="1" applyFill="1" applyBorder="1" applyAlignment="1">
      <alignment horizontal="center" vertical="top" wrapText="1"/>
    </xf>
    <xf numFmtId="4" fontId="10" fillId="34" borderId="21" xfId="0" applyNumberFormat="1" applyFont="1" applyFill="1" applyBorder="1" applyAlignment="1">
      <alignment horizontal="right" vertical="top"/>
    </xf>
    <xf numFmtId="165" fontId="10" fillId="34" borderId="23" xfId="0" applyNumberFormat="1" applyFont="1" applyFill="1" applyBorder="1" applyAlignment="1">
      <alignment horizontal="right" vertical="top"/>
    </xf>
    <xf numFmtId="4" fontId="10" fillId="34" borderId="22" xfId="0" applyNumberFormat="1" applyFont="1" applyFill="1" applyBorder="1" applyAlignment="1">
      <alignment horizontal="right" vertical="top"/>
    </xf>
    <xf numFmtId="4" fontId="76" fillId="34" borderId="21" xfId="0" applyNumberFormat="1" applyFont="1" applyFill="1" applyBorder="1" applyAlignment="1">
      <alignment horizontal="right" vertical="top"/>
    </xf>
    <xf numFmtId="49" fontId="10" fillId="0" borderId="33" xfId="0" applyNumberFormat="1" applyFont="1" applyFill="1" applyBorder="1" applyAlignment="1">
      <alignment horizontal="center" vertical="top" wrapText="1"/>
    </xf>
    <xf numFmtId="49" fontId="10" fillId="0" borderId="14" xfId="0" applyNumberFormat="1" applyFont="1" applyFill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4" fontId="10" fillId="0" borderId="21" xfId="0" applyNumberFormat="1" applyFont="1" applyFill="1" applyBorder="1" applyAlignment="1">
      <alignment horizontal="right" vertical="top"/>
    </xf>
    <xf numFmtId="165" fontId="10" fillId="0" borderId="23" xfId="0" applyNumberFormat="1" applyFont="1" applyFill="1" applyBorder="1" applyAlignment="1">
      <alignment horizontal="right" vertical="top"/>
    </xf>
    <xf numFmtId="0" fontId="76" fillId="34" borderId="0" xfId="0" applyFont="1" applyFill="1" applyBorder="1" applyAlignment="1">
      <alignment horizontal="left" wrapText="1"/>
    </xf>
    <xf numFmtId="49" fontId="76" fillId="34" borderId="33" xfId="0" applyNumberFormat="1" applyFont="1" applyFill="1" applyBorder="1" applyAlignment="1">
      <alignment horizontal="center" vertical="top" wrapText="1"/>
    </xf>
    <xf numFmtId="49" fontId="76" fillId="34" borderId="14" xfId="0" applyNumberFormat="1" applyFont="1" applyFill="1" applyBorder="1" applyAlignment="1">
      <alignment horizontal="center" vertical="top" wrapText="1"/>
    </xf>
    <xf numFmtId="49" fontId="76" fillId="34" borderId="15" xfId="0" applyNumberFormat="1" applyFont="1" applyFill="1" applyBorder="1" applyAlignment="1">
      <alignment horizontal="center" vertical="top" wrapText="1"/>
    </xf>
    <xf numFmtId="165" fontId="76" fillId="34" borderId="23" xfId="0" applyNumberFormat="1" applyFont="1" applyFill="1" applyBorder="1" applyAlignment="1">
      <alignment horizontal="right" vertical="top"/>
    </xf>
    <xf numFmtId="4" fontId="75" fillId="0" borderId="21" xfId="0" applyNumberFormat="1" applyFont="1" applyBorder="1" applyAlignment="1">
      <alignment horizontal="right" vertical="top"/>
    </xf>
    <xf numFmtId="4" fontId="10" fillId="33" borderId="35" xfId="0" applyNumberFormat="1" applyFont="1" applyFill="1" applyBorder="1" applyAlignment="1">
      <alignment horizontal="right" vertical="top"/>
    </xf>
    <xf numFmtId="4" fontId="11" fillId="0" borderId="36" xfId="0" applyNumberFormat="1" applyFont="1" applyBorder="1" applyAlignment="1">
      <alignment horizontal="right" vertical="top"/>
    </xf>
    <xf numFmtId="4" fontId="9" fillId="0" borderId="17" xfId="0" applyNumberFormat="1" applyFont="1" applyBorder="1" applyAlignment="1">
      <alignment horizontal="right" vertical="top"/>
    </xf>
    <xf numFmtId="4" fontId="10" fillId="34" borderId="17" xfId="0" applyNumberFormat="1" applyFont="1" applyFill="1" applyBorder="1" applyAlignment="1">
      <alignment horizontal="right" vertical="top"/>
    </xf>
    <xf numFmtId="4" fontId="10" fillId="34" borderId="36" xfId="0" applyNumberFormat="1" applyFont="1" applyFill="1" applyBorder="1" applyAlignment="1">
      <alignment horizontal="right" vertical="top"/>
    </xf>
    <xf numFmtId="4" fontId="9" fillId="0" borderId="36" xfId="0" applyNumberFormat="1" applyFont="1" applyBorder="1" applyAlignment="1">
      <alignment horizontal="right" vertical="top"/>
    </xf>
    <xf numFmtId="4" fontId="74" fillId="0" borderId="36" xfId="0" applyNumberFormat="1" applyFont="1" applyBorder="1" applyAlignment="1">
      <alignment horizontal="right" vertical="top"/>
    </xf>
    <xf numFmtId="4" fontId="9" fillId="0" borderId="17" xfId="0" applyNumberFormat="1" applyFont="1" applyBorder="1" applyAlignment="1">
      <alignment horizontal="right" vertical="top"/>
    </xf>
    <xf numFmtId="4" fontId="74" fillId="0" borderId="17" xfId="0" applyNumberFormat="1" applyFont="1" applyBorder="1" applyAlignment="1">
      <alignment horizontal="right" vertical="top"/>
    </xf>
    <xf numFmtId="4" fontId="76" fillId="34" borderId="17" xfId="0" applyNumberFormat="1" applyFont="1" applyFill="1" applyBorder="1" applyAlignment="1">
      <alignment horizontal="right" vertical="top"/>
    </xf>
    <xf numFmtId="4" fontId="75" fillId="0" borderId="36" xfId="0" applyNumberFormat="1" applyFont="1" applyBorder="1" applyAlignment="1">
      <alignment horizontal="right" vertical="top"/>
    </xf>
    <xf numFmtId="4" fontId="10" fillId="0" borderId="17" xfId="0" applyNumberFormat="1" applyFont="1" applyBorder="1" applyAlignment="1">
      <alignment horizontal="right" vertical="top"/>
    </xf>
    <xf numFmtId="4" fontId="75" fillId="0" borderId="17" xfId="0" applyNumberFormat="1" applyFont="1" applyBorder="1" applyAlignment="1">
      <alignment horizontal="right" vertical="top"/>
    </xf>
    <xf numFmtId="4" fontId="9" fillId="0" borderId="36" xfId="0" applyNumberFormat="1" applyFont="1" applyBorder="1" applyAlignment="1">
      <alignment horizontal="right" vertical="top"/>
    </xf>
    <xf numFmtId="4" fontId="10" fillId="0" borderId="17" xfId="0" applyNumberFormat="1" applyFont="1" applyFill="1" applyBorder="1" applyAlignment="1">
      <alignment horizontal="right" vertical="top"/>
    </xf>
    <xf numFmtId="4" fontId="76" fillId="0" borderId="17" xfId="0" applyNumberFormat="1" applyFont="1" applyBorder="1" applyAlignment="1">
      <alignment horizontal="right" vertical="top"/>
    </xf>
    <xf numFmtId="4" fontId="78" fillId="0" borderId="17" xfId="0" applyNumberFormat="1" applyFont="1" applyBorder="1" applyAlignment="1">
      <alignment horizontal="right" vertical="top"/>
    </xf>
    <xf numFmtId="4" fontId="77" fillId="0" borderId="17" xfId="0" applyNumberFormat="1" applyFont="1" applyBorder="1" applyAlignment="1">
      <alignment horizontal="right" vertical="top"/>
    </xf>
    <xf numFmtId="4" fontId="76" fillId="0" borderId="21" xfId="0" applyNumberFormat="1" applyFont="1" applyFill="1" applyBorder="1" applyAlignment="1">
      <alignment horizontal="right" vertical="top"/>
    </xf>
    <xf numFmtId="4" fontId="76" fillId="0" borderId="17" xfId="0" applyNumberFormat="1" applyFont="1" applyFill="1" applyBorder="1" applyAlignment="1">
      <alignment horizontal="right" vertical="top"/>
    </xf>
    <xf numFmtId="4" fontId="79" fillId="0" borderId="17" xfId="0" applyNumberFormat="1" applyFont="1" applyBorder="1" applyAlignment="1">
      <alignment horizontal="right" vertical="top"/>
    </xf>
    <xf numFmtId="4" fontId="75" fillId="0" borderId="17" xfId="0" applyNumberFormat="1" applyFont="1" applyBorder="1" applyAlignment="1">
      <alignment horizontal="right" vertical="top"/>
    </xf>
    <xf numFmtId="49" fontId="9" fillId="0" borderId="18" xfId="0" applyNumberFormat="1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0" fillId="34" borderId="0" xfId="34" applyNumberFormat="1" applyFont="1" applyFill="1" applyBorder="1" applyProtection="1">
      <alignment horizontal="left" wrapText="1"/>
      <protection/>
    </xf>
    <xf numFmtId="0" fontId="9" fillId="34" borderId="0" xfId="0" applyFont="1" applyFill="1" applyBorder="1" applyAlignment="1">
      <alignment horizontal="left" wrapText="1"/>
    </xf>
    <xf numFmtId="49" fontId="9" fillId="34" borderId="14" xfId="0" applyNumberFormat="1" applyFont="1" applyFill="1" applyBorder="1" applyAlignment="1">
      <alignment horizontal="center" vertical="top" wrapText="1"/>
    </xf>
    <xf numFmtId="49" fontId="9" fillId="34" borderId="15" xfId="0" applyNumberFormat="1" applyFont="1" applyFill="1" applyBorder="1" applyAlignment="1">
      <alignment horizontal="center" vertical="top" wrapText="1"/>
    </xf>
    <xf numFmtId="4" fontId="74" fillId="34" borderId="17" xfId="0" applyNumberFormat="1" applyFont="1" applyFill="1" applyBorder="1" applyAlignment="1">
      <alignment horizontal="right" vertical="top"/>
    </xf>
    <xf numFmtId="0" fontId="9" fillId="0" borderId="0" xfId="0" applyFont="1" applyBorder="1" applyAlignment="1">
      <alignment horizontal="left" vertical="top" wrapText="1" indent="2"/>
    </xf>
    <xf numFmtId="0" fontId="10" fillId="34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9" fillId="0" borderId="0" xfId="34" applyNumberFormat="1" applyBorder="1" applyProtection="1">
      <alignment horizontal="left" wrapText="1"/>
      <protection/>
    </xf>
    <xf numFmtId="0" fontId="10" fillId="0" borderId="0" xfId="0" applyFont="1" applyFill="1" applyBorder="1" applyAlignment="1">
      <alignment horizontal="left" vertical="top" wrapText="1"/>
    </xf>
    <xf numFmtId="0" fontId="76" fillId="34" borderId="0" xfId="0" applyFont="1" applyFill="1" applyBorder="1" applyAlignment="1">
      <alignment horizontal="left" vertical="top" wrapText="1"/>
    </xf>
    <xf numFmtId="49" fontId="9" fillId="0" borderId="16" xfId="0" applyNumberFormat="1" applyFont="1" applyBorder="1" applyAlignment="1">
      <alignment horizontal="center" vertical="center"/>
    </xf>
    <xf numFmtId="165" fontId="9" fillId="0" borderId="34" xfId="0" applyNumberFormat="1" applyFont="1" applyBorder="1" applyAlignment="1">
      <alignment horizontal="right" vertical="top"/>
    </xf>
    <xf numFmtId="4" fontId="11" fillId="0" borderId="38" xfId="0" applyNumberFormat="1" applyFont="1" applyBorder="1" applyAlignment="1">
      <alignment horizontal="right" vertical="top"/>
    </xf>
    <xf numFmtId="4" fontId="9" fillId="0" borderId="38" xfId="0" applyNumberFormat="1" applyFont="1" applyBorder="1" applyAlignment="1">
      <alignment horizontal="right" vertical="top"/>
    </xf>
    <xf numFmtId="4" fontId="9" fillId="0" borderId="39" xfId="0" applyNumberFormat="1" applyFont="1" applyBorder="1" applyAlignment="1">
      <alignment horizontal="right" vertical="top"/>
    </xf>
    <xf numFmtId="4" fontId="9" fillId="0" borderId="40" xfId="0" applyNumberFormat="1" applyFont="1" applyBorder="1" applyAlignment="1">
      <alignment horizontal="right" vertical="top"/>
    </xf>
    <xf numFmtId="165" fontId="9" fillId="0" borderId="41" xfId="0" applyNumberFormat="1" applyFont="1" applyBorder="1" applyAlignment="1">
      <alignment horizontal="right" vertical="top"/>
    </xf>
    <xf numFmtId="4" fontId="9" fillId="0" borderId="35" xfId="0" applyNumberFormat="1" applyFont="1" applyBorder="1" applyAlignment="1">
      <alignment horizontal="right" vertical="top"/>
    </xf>
    <xf numFmtId="4" fontId="9" fillId="0" borderId="42" xfId="0" applyNumberFormat="1" applyFont="1" applyBorder="1" applyAlignment="1">
      <alignment horizontal="right" vertical="top"/>
    </xf>
    <xf numFmtId="0" fontId="6" fillId="35" borderId="18" xfId="0" applyFont="1" applyFill="1" applyBorder="1" applyAlignment="1">
      <alignment horizontal="left" vertical="top" wrapText="1"/>
    </xf>
    <xf numFmtId="4" fontId="9" fillId="0" borderId="18" xfId="0" applyNumberFormat="1" applyFont="1" applyBorder="1" applyAlignment="1">
      <alignment horizontal="right" vertical="top"/>
    </xf>
    <xf numFmtId="0" fontId="6" fillId="0" borderId="18" xfId="0" applyFont="1" applyFill="1" applyBorder="1" applyAlignment="1">
      <alignment horizontal="left" vertical="top" wrapText="1"/>
    </xf>
    <xf numFmtId="4" fontId="9" fillId="0" borderId="18" xfId="0" applyNumberFormat="1" applyFont="1" applyFill="1" applyBorder="1" applyAlignment="1">
      <alignment horizontal="right" vertical="top"/>
    </xf>
    <xf numFmtId="49" fontId="9" fillId="0" borderId="37" xfId="0" applyNumberFormat="1" applyFont="1" applyBorder="1" applyAlignment="1">
      <alignment horizontal="center" vertical="top" wrapText="1"/>
    </xf>
    <xf numFmtId="49" fontId="9" fillId="0" borderId="43" xfId="0" applyNumberFormat="1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top" wrapText="1"/>
    </xf>
    <xf numFmtId="49" fontId="9" fillId="0" borderId="44" xfId="0" applyNumberFormat="1" applyFont="1" applyBorder="1" applyAlignment="1">
      <alignment horizontal="center" vertical="top" wrapText="1"/>
    </xf>
    <xf numFmtId="49" fontId="9" fillId="0" borderId="28" xfId="0" applyNumberFormat="1" applyFont="1" applyBorder="1" applyAlignment="1">
      <alignment horizontal="center" vertical="top" wrapText="1"/>
    </xf>
    <xf numFmtId="49" fontId="9" fillId="0" borderId="44" xfId="0" applyNumberFormat="1" applyFont="1" applyFill="1" applyBorder="1" applyAlignment="1">
      <alignment horizontal="center" vertical="top" wrapText="1"/>
    </xf>
    <xf numFmtId="49" fontId="9" fillId="0" borderId="28" xfId="0" applyNumberFormat="1" applyFont="1" applyFill="1" applyBorder="1" applyAlignment="1">
      <alignment horizontal="center" vertical="top" wrapText="1"/>
    </xf>
    <xf numFmtId="49" fontId="9" fillId="0" borderId="13" xfId="0" applyNumberFormat="1" applyFont="1" applyFill="1" applyBorder="1" applyAlignment="1">
      <alignment horizontal="center" vertical="top" wrapText="1"/>
    </xf>
    <xf numFmtId="49" fontId="9" fillId="0" borderId="14" xfId="0" applyNumberFormat="1" applyFont="1" applyFill="1" applyBorder="1" applyAlignment="1">
      <alignment horizontal="center" vertical="top" wrapText="1"/>
    </xf>
    <xf numFmtId="49" fontId="9" fillId="0" borderId="15" xfId="0" applyNumberFormat="1" applyFont="1" applyFill="1" applyBorder="1" applyAlignment="1">
      <alignment horizontal="center" vertical="top" wrapText="1"/>
    </xf>
    <xf numFmtId="0" fontId="9" fillId="0" borderId="14" xfId="0" applyFont="1" applyBorder="1" applyAlignment="1">
      <alignment horizontal="left" wrapText="1"/>
    </xf>
    <xf numFmtId="4" fontId="74" fillId="0" borderId="18" xfId="0" applyNumberFormat="1" applyFont="1" applyBorder="1" applyAlignment="1">
      <alignment horizontal="right" vertical="top"/>
    </xf>
    <xf numFmtId="4" fontId="74" fillId="0" borderId="29" xfId="0" applyNumberFormat="1" applyFont="1" applyBorder="1" applyAlignment="1">
      <alignment horizontal="right" vertical="top"/>
    </xf>
    <xf numFmtId="4" fontId="79" fillId="0" borderId="17" xfId="0" applyNumberFormat="1" applyFont="1" applyBorder="1" applyAlignment="1">
      <alignment horizontal="right" vertical="top"/>
    </xf>
    <xf numFmtId="0" fontId="1" fillId="0" borderId="0" xfId="0" applyFont="1" applyAlignment="1">
      <alignment/>
    </xf>
    <xf numFmtId="0" fontId="9" fillId="0" borderId="2" xfId="34" applyNumberFormat="1" applyProtection="1">
      <alignment horizontal="left" wrapText="1"/>
      <protection/>
    </xf>
    <xf numFmtId="4" fontId="10" fillId="0" borderId="21" xfId="0" applyNumberFormat="1" applyFont="1" applyBorder="1" applyAlignment="1">
      <alignment horizontal="right" vertical="top"/>
    </xf>
    <xf numFmtId="4" fontId="80" fillId="0" borderId="21" xfId="0" applyNumberFormat="1" applyFont="1" applyBorder="1" applyAlignment="1">
      <alignment horizontal="right" vertical="top"/>
    </xf>
    <xf numFmtId="49" fontId="0" fillId="0" borderId="18" xfId="0" applyNumberForma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wrapText="1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13" fillId="0" borderId="18" xfId="0" applyNumberFormat="1" applyFont="1" applyBorder="1" applyAlignment="1">
      <alignment horizontal="center"/>
    </xf>
    <xf numFmtId="0" fontId="17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4" fontId="0" fillId="0" borderId="0" xfId="0" applyNumberFormat="1" applyFont="1" applyAlignment="1" applyProtection="1">
      <alignment vertical="top"/>
      <protection locked="0"/>
    </xf>
    <xf numFmtId="0" fontId="20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8" fillId="0" borderId="18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/>
    </xf>
    <xf numFmtId="0" fontId="81" fillId="0" borderId="18" xfId="0" applyFont="1" applyFill="1" applyBorder="1" applyAlignment="1">
      <alignment vertical="center" wrapText="1"/>
    </xf>
    <xf numFmtId="49" fontId="21" fillId="0" borderId="18" xfId="0" applyNumberFormat="1" applyFont="1" applyFill="1" applyBorder="1" applyAlignment="1">
      <alignment horizontal="center" vertical="center"/>
    </xf>
    <xf numFmtId="4" fontId="22" fillId="0" borderId="18" xfId="0" applyNumberFormat="1" applyFont="1" applyFill="1" applyBorder="1" applyAlignment="1">
      <alignment horizontal="right" vertical="center"/>
    </xf>
    <xf numFmtId="0" fontId="23" fillId="0" borderId="18" xfId="0" applyFont="1" applyBorder="1" applyAlignment="1" applyProtection="1">
      <alignment vertical="center"/>
      <protection locked="0"/>
    </xf>
    <xf numFmtId="0" fontId="82" fillId="0" borderId="18" xfId="0" applyFont="1" applyFill="1" applyBorder="1" applyAlignment="1">
      <alignment vertical="center" wrapText="1"/>
    </xf>
    <xf numFmtId="49" fontId="24" fillId="0" borderId="18" xfId="0" applyNumberFormat="1" applyFont="1" applyFill="1" applyBorder="1" applyAlignment="1">
      <alignment horizontal="center" vertical="center"/>
    </xf>
    <xf numFmtId="4" fontId="25" fillId="0" borderId="18" xfId="0" applyNumberFormat="1" applyFont="1" applyFill="1" applyBorder="1" applyAlignment="1">
      <alignment horizontal="right" vertical="center"/>
    </xf>
    <xf numFmtId="0" fontId="26" fillId="0" borderId="18" xfId="0" applyFont="1" applyBorder="1" applyAlignment="1" applyProtection="1">
      <alignment vertical="center"/>
      <protection locked="0"/>
    </xf>
    <xf numFmtId="0" fontId="18" fillId="0" borderId="18" xfId="0" applyFont="1" applyFill="1" applyBorder="1" applyAlignment="1">
      <alignment vertical="center" wrapText="1"/>
    </xf>
    <xf numFmtId="49" fontId="12" fillId="0" borderId="18" xfId="0" applyNumberFormat="1" applyFont="1" applyFill="1" applyBorder="1" applyAlignment="1">
      <alignment horizontal="center" vertical="center"/>
    </xf>
    <xf numFmtId="4" fontId="18" fillId="0" borderId="18" xfId="0" applyNumberFormat="1" applyFont="1" applyFill="1" applyBorder="1" applyAlignment="1">
      <alignment horizontal="right" vertical="center"/>
    </xf>
    <xf numFmtId="0" fontId="27" fillId="0" borderId="18" xfId="0" applyFont="1" applyBorder="1" applyAlignment="1" applyProtection="1">
      <alignment vertical="center"/>
      <protection locked="0"/>
    </xf>
    <xf numFmtId="0" fontId="83" fillId="0" borderId="18" xfId="0" applyFont="1" applyFill="1" applyBorder="1" applyAlignment="1">
      <alignment horizontal="left" vertical="center" wrapText="1"/>
    </xf>
    <xf numFmtId="49" fontId="21" fillId="0" borderId="18" xfId="0" applyNumberFormat="1" applyFont="1" applyFill="1" applyBorder="1" applyAlignment="1" quotePrefix="1">
      <alignment horizontal="center" vertical="center"/>
    </xf>
    <xf numFmtId="0" fontId="12" fillId="36" borderId="18" xfId="0" applyFont="1" applyFill="1" applyBorder="1" applyAlignment="1">
      <alignment horizontal="left" vertical="center" wrapText="1"/>
    </xf>
    <xf numFmtId="49" fontId="12" fillId="0" borderId="18" xfId="0" applyNumberFormat="1" applyFont="1" applyFill="1" applyBorder="1" applyAlignment="1" quotePrefix="1">
      <alignment horizontal="center" vertical="center"/>
    </xf>
    <xf numFmtId="0" fontId="18" fillId="36" borderId="18" xfId="0" applyFont="1" applyFill="1" applyBorder="1" applyAlignment="1">
      <alignment horizontal="left" vertical="center" wrapText="1"/>
    </xf>
    <xf numFmtId="0" fontId="26" fillId="0" borderId="18" xfId="0" applyFont="1" applyBorder="1" applyAlignment="1" applyProtection="1">
      <alignment vertical="center" wrapText="1"/>
      <protection locked="0"/>
    </xf>
    <xf numFmtId="0" fontId="18" fillId="36" borderId="18" xfId="0" applyFont="1" applyFill="1" applyBorder="1" applyAlignment="1">
      <alignment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8" fillId="0" borderId="18" xfId="0" applyFont="1" applyBorder="1" applyAlignment="1" applyProtection="1">
      <alignment vertical="center" wrapText="1"/>
      <protection locked="0"/>
    </xf>
    <xf numFmtId="0" fontId="28" fillId="0" borderId="18" xfId="0" applyFont="1" applyBorder="1" applyAlignment="1" applyProtection="1">
      <alignment vertical="top"/>
      <protection locked="0"/>
    </xf>
    <xf numFmtId="4" fontId="28" fillId="0" borderId="18" xfId="65" applyNumberFormat="1" applyFont="1" applyBorder="1" applyAlignment="1" applyProtection="1">
      <alignment vertical="top"/>
      <protection locked="0"/>
    </xf>
    <xf numFmtId="0" fontId="18" fillId="0" borderId="18" xfId="0" applyFont="1" applyBorder="1" applyAlignment="1" applyProtection="1">
      <alignment horizontal="right" vertical="center"/>
      <protection locked="0"/>
    </xf>
    <xf numFmtId="0" fontId="18" fillId="0" borderId="18" xfId="0" applyFont="1" applyBorder="1" applyAlignment="1" applyProtection="1">
      <alignment horizontal="right" vertical="center" wrapText="1"/>
      <protection locked="0"/>
    </xf>
    <xf numFmtId="4" fontId="28" fillId="0" borderId="18" xfId="65" applyNumberFormat="1" applyFont="1" applyBorder="1" applyAlignment="1" applyProtection="1">
      <alignment horizontal="right" vertical="center"/>
      <protection locked="0"/>
    </xf>
    <xf numFmtId="0" fontId="28" fillId="0" borderId="18" xfId="0" applyFont="1" applyBorder="1" applyAlignment="1" applyProtection="1">
      <alignment horizontal="right" vertical="center"/>
      <protection locked="0"/>
    </xf>
    <xf numFmtId="0" fontId="29" fillId="0" borderId="30" xfId="0" applyFont="1" applyBorder="1" applyAlignment="1" applyProtection="1">
      <alignment horizontal="center" vertical="center" wrapText="1"/>
      <protection locked="0"/>
    </xf>
    <xf numFmtId="0" fontId="29" fillId="0" borderId="45" xfId="0" applyFont="1" applyBorder="1" applyAlignment="1" applyProtection="1">
      <alignment horizontal="center" vertical="center" wrapText="1"/>
      <protection locked="0"/>
    </xf>
    <xf numFmtId="0" fontId="29" fillId="0" borderId="34" xfId="0" applyFont="1" applyBorder="1" applyAlignment="1" applyProtection="1">
      <alignment horizontal="center" vertical="center" wrapText="1"/>
      <protection locked="0"/>
    </xf>
    <xf numFmtId="0" fontId="22" fillId="0" borderId="46" xfId="0" applyFont="1" applyBorder="1" applyAlignment="1" applyProtection="1">
      <alignment vertical="top" wrapText="1"/>
      <protection locked="0"/>
    </xf>
    <xf numFmtId="4" fontId="28" fillId="0" borderId="47" xfId="65" applyNumberFormat="1" applyFont="1" applyBorder="1" applyAlignment="1" applyProtection="1">
      <alignment vertical="top"/>
      <protection locked="0"/>
    </xf>
    <xf numFmtId="0" fontId="25" fillId="0" borderId="46" xfId="0" applyFont="1" applyBorder="1" applyAlignment="1" applyProtection="1">
      <alignment horizontal="justify" vertical="center" wrapText="1"/>
      <protection locked="0"/>
    </xf>
    <xf numFmtId="4" fontId="28" fillId="0" borderId="47" xfId="65" applyNumberFormat="1" applyFont="1" applyBorder="1" applyAlignment="1" applyProtection="1">
      <alignment horizontal="right" vertical="center"/>
      <protection locked="0"/>
    </xf>
    <xf numFmtId="0" fontId="25" fillId="0" borderId="46" xfId="0" applyFont="1" applyBorder="1" applyAlignment="1" applyProtection="1">
      <alignment vertical="top" wrapText="1"/>
      <protection locked="0"/>
    </xf>
    <xf numFmtId="0" fontId="22" fillId="0" borderId="48" xfId="0" applyFont="1" applyBorder="1" applyAlignment="1" applyProtection="1">
      <alignment vertical="top" wrapText="1"/>
      <protection locked="0"/>
    </xf>
    <xf numFmtId="0" fontId="28" fillId="0" borderId="19" xfId="0" applyFont="1" applyBorder="1" applyAlignment="1" applyProtection="1">
      <alignment horizontal="right" vertical="center"/>
      <protection locked="0"/>
    </xf>
    <xf numFmtId="4" fontId="28" fillId="0" borderId="19" xfId="65" applyNumberFormat="1" applyFont="1" applyBorder="1" applyAlignment="1" applyProtection="1">
      <alignment horizontal="right" vertical="center"/>
      <protection locked="0"/>
    </xf>
    <xf numFmtId="4" fontId="28" fillId="0" borderId="49" xfId="65" applyNumberFormat="1" applyFont="1" applyBorder="1" applyAlignment="1" applyProtection="1">
      <alignment horizontal="right" vertical="center"/>
      <protection locked="0"/>
    </xf>
    <xf numFmtId="0" fontId="9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49" fontId="10" fillId="33" borderId="50" xfId="0" applyNumberFormat="1" applyFont="1" applyFill="1" applyBorder="1" applyAlignment="1">
      <alignment horizontal="center" wrapText="1"/>
    </xf>
    <xf numFmtId="49" fontId="10" fillId="33" borderId="51" xfId="0" applyNumberFormat="1" applyFont="1" applyFill="1" applyBorder="1" applyAlignment="1">
      <alignment horizontal="center" wrapText="1"/>
    </xf>
    <xf numFmtId="0" fontId="1" fillId="33" borderId="51" xfId="0" applyFont="1" applyFill="1" applyBorder="1" applyAlignment="1">
      <alignment horizontal="center" wrapText="1"/>
    </xf>
    <xf numFmtId="0" fontId="1" fillId="33" borderId="52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7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17" xfId="0" applyFont="1" applyBorder="1" applyAlignment="1" applyProtection="1">
      <alignment horizontal="center" vertical="center" wrapText="1"/>
      <protection locked="0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7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Примечание 2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="110" zoomScaleNormal="110" zoomScalePageLayoutView="0" workbookViewId="0" topLeftCell="A1">
      <selection activeCell="F1" sqref="F1:G2"/>
    </sheetView>
  </sheetViews>
  <sheetFormatPr defaultColWidth="9.140625" defaultRowHeight="12.75"/>
  <cols>
    <col min="1" max="1" width="3.8515625" style="1" customWidth="1"/>
    <col min="2" max="2" width="9.140625" style="1" customWidth="1"/>
    <col min="3" max="3" width="4.421875" style="1" customWidth="1"/>
    <col min="4" max="4" width="5.421875" style="1" customWidth="1"/>
    <col min="5" max="5" width="4.8515625" style="1" customWidth="1"/>
    <col min="6" max="6" width="50.8515625" style="1" customWidth="1"/>
    <col min="7" max="7" width="14.8515625" style="2" customWidth="1"/>
    <col min="8" max="16384" width="9.140625" style="1" customWidth="1"/>
  </cols>
  <sheetData>
    <row r="1" spans="6:7" ht="15" customHeight="1">
      <c r="F1" s="232" t="s">
        <v>0</v>
      </c>
      <c r="G1" s="232"/>
    </row>
    <row r="2" spans="6:7" ht="29.25" customHeight="1">
      <c r="F2" s="232" t="s">
        <v>1</v>
      </c>
      <c r="G2" s="232"/>
    </row>
    <row r="3" spans="6:7" ht="12.75" customHeight="1">
      <c r="F3" s="4" t="s">
        <v>259</v>
      </c>
      <c r="G3" s="4"/>
    </row>
    <row r="4" ht="13.5">
      <c r="G4" s="3"/>
    </row>
    <row r="5" spans="1:7" ht="13.5">
      <c r="A5" s="233" t="s">
        <v>5</v>
      </c>
      <c r="B5" s="233"/>
      <c r="C5" s="233"/>
      <c r="D5" s="233"/>
      <c r="E5" s="233"/>
      <c r="F5" s="233"/>
      <c r="G5" s="233"/>
    </row>
    <row r="6" spans="1:7" ht="12.75" customHeight="1">
      <c r="A6" s="233" t="s">
        <v>3</v>
      </c>
      <c r="B6" s="233"/>
      <c r="C6" s="233"/>
      <c r="D6" s="233"/>
      <c r="E6" s="233"/>
      <c r="F6" s="233"/>
      <c r="G6" s="233"/>
    </row>
    <row r="7" spans="1:7" ht="12.75" customHeight="1">
      <c r="A7" s="234" t="s">
        <v>255</v>
      </c>
      <c r="B7" s="233"/>
      <c r="C7" s="233"/>
      <c r="D7" s="233"/>
      <c r="E7" s="233"/>
      <c r="F7" s="233"/>
      <c r="G7" s="233"/>
    </row>
    <row r="8" spans="6:7" ht="20.25" customHeight="1">
      <c r="F8" s="11"/>
      <c r="G8" s="5"/>
    </row>
    <row r="9" spans="1:7" s="6" customFormat="1" ht="25.5" customHeight="1">
      <c r="A9" s="235" t="s">
        <v>6</v>
      </c>
      <c r="B9" s="236"/>
      <c r="C9" s="236"/>
      <c r="D9" s="236"/>
      <c r="E9" s="237"/>
      <c r="F9" s="12" t="s">
        <v>25</v>
      </c>
      <c r="G9" s="12" t="s">
        <v>2</v>
      </c>
    </row>
    <row r="10" spans="1:7" s="6" customFormat="1" ht="9.75" customHeight="1">
      <c r="A10" s="231">
        <v>1</v>
      </c>
      <c r="B10" s="231"/>
      <c r="C10" s="231"/>
      <c r="D10" s="231"/>
      <c r="E10" s="231"/>
      <c r="F10" s="34">
        <v>2</v>
      </c>
      <c r="G10" s="132" t="s">
        <v>24</v>
      </c>
    </row>
    <row r="11" spans="1:7" s="6" customFormat="1" ht="87" customHeight="1">
      <c r="A11" s="8" t="s">
        <v>8</v>
      </c>
      <c r="B11" s="9" t="s">
        <v>11</v>
      </c>
      <c r="C11" s="9" t="s">
        <v>9</v>
      </c>
      <c r="D11" s="9" t="s">
        <v>26</v>
      </c>
      <c r="E11" s="10" t="s">
        <v>10</v>
      </c>
      <c r="F11" s="156" t="s">
        <v>194</v>
      </c>
      <c r="G11" s="157">
        <v>10658447.1</v>
      </c>
    </row>
    <row r="12" spans="1:7" s="6" customFormat="1" ht="54">
      <c r="A12" s="163" t="s">
        <v>8</v>
      </c>
      <c r="B12" s="83" t="s">
        <v>11</v>
      </c>
      <c r="C12" s="83" t="s">
        <v>9</v>
      </c>
      <c r="D12" s="83" t="s">
        <v>181</v>
      </c>
      <c r="E12" s="164" t="s">
        <v>10</v>
      </c>
      <c r="F12" s="156" t="s">
        <v>244</v>
      </c>
      <c r="G12" s="157">
        <v>13443.1</v>
      </c>
    </row>
    <row r="13" spans="1:7" s="6" customFormat="1" ht="75.75">
      <c r="A13" s="8" t="s">
        <v>8</v>
      </c>
      <c r="B13" s="9" t="s">
        <v>11</v>
      </c>
      <c r="C13" s="9" t="s">
        <v>9</v>
      </c>
      <c r="D13" s="9" t="s">
        <v>27</v>
      </c>
      <c r="E13" s="10" t="s">
        <v>10</v>
      </c>
      <c r="F13" s="156" t="s">
        <v>195</v>
      </c>
      <c r="G13" s="157">
        <v>154.09</v>
      </c>
    </row>
    <row r="14" spans="1:7" s="6" customFormat="1" ht="111" customHeight="1">
      <c r="A14" s="163" t="s">
        <v>8</v>
      </c>
      <c r="B14" s="83" t="s">
        <v>180</v>
      </c>
      <c r="C14" s="83" t="s">
        <v>9</v>
      </c>
      <c r="D14" s="83" t="s">
        <v>26</v>
      </c>
      <c r="E14" s="164" t="s">
        <v>10</v>
      </c>
      <c r="F14" s="156" t="s">
        <v>196</v>
      </c>
      <c r="G14" s="157">
        <v>2801.76</v>
      </c>
    </row>
    <row r="15" spans="1:7" s="6" customFormat="1" ht="108" customHeight="1">
      <c r="A15" s="8" t="s">
        <v>8</v>
      </c>
      <c r="B15" s="9" t="s">
        <v>180</v>
      </c>
      <c r="C15" s="9" t="s">
        <v>9</v>
      </c>
      <c r="D15" s="9" t="s">
        <v>27</v>
      </c>
      <c r="E15" s="10" t="s">
        <v>10</v>
      </c>
      <c r="F15" s="156" t="s">
        <v>245</v>
      </c>
      <c r="G15" s="157">
        <v>20</v>
      </c>
    </row>
    <row r="16" spans="1:7" s="6" customFormat="1" ht="54">
      <c r="A16" s="163" t="s">
        <v>8</v>
      </c>
      <c r="B16" s="83" t="s">
        <v>12</v>
      </c>
      <c r="C16" s="83" t="s">
        <v>9</v>
      </c>
      <c r="D16" s="83" t="s">
        <v>26</v>
      </c>
      <c r="E16" s="164" t="s">
        <v>10</v>
      </c>
      <c r="F16" s="156" t="s">
        <v>197</v>
      </c>
      <c r="G16" s="157">
        <v>38380.1</v>
      </c>
    </row>
    <row r="17" spans="1:7" s="6" customFormat="1" ht="48" customHeight="1">
      <c r="A17" s="163" t="s">
        <v>8</v>
      </c>
      <c r="B17" s="83" t="s">
        <v>12</v>
      </c>
      <c r="C17" s="83" t="s">
        <v>9</v>
      </c>
      <c r="D17" s="83" t="s">
        <v>181</v>
      </c>
      <c r="E17" s="164" t="s">
        <v>10</v>
      </c>
      <c r="F17" s="156" t="s">
        <v>198</v>
      </c>
      <c r="G17" s="157">
        <v>43.46</v>
      </c>
    </row>
    <row r="18" spans="1:7" s="6" customFormat="1" ht="57" customHeight="1">
      <c r="A18" s="8" t="s">
        <v>8</v>
      </c>
      <c r="B18" s="9" t="s">
        <v>12</v>
      </c>
      <c r="C18" s="9" t="s">
        <v>9</v>
      </c>
      <c r="D18" s="9" t="s">
        <v>27</v>
      </c>
      <c r="E18" s="10" t="s">
        <v>10</v>
      </c>
      <c r="F18" s="156" t="s">
        <v>199</v>
      </c>
      <c r="G18" s="157">
        <v>240.82</v>
      </c>
    </row>
    <row r="19" spans="1:7" s="6" customFormat="1" ht="43.5">
      <c r="A19" s="163" t="s">
        <v>8</v>
      </c>
      <c r="B19" s="83" t="s">
        <v>13</v>
      </c>
      <c r="C19" s="83" t="s">
        <v>9</v>
      </c>
      <c r="D19" s="83" t="s">
        <v>26</v>
      </c>
      <c r="E19" s="164" t="s">
        <v>10</v>
      </c>
      <c r="F19" s="156" t="s">
        <v>200</v>
      </c>
      <c r="G19" s="157">
        <v>418326.29</v>
      </c>
    </row>
    <row r="20" spans="1:7" s="6" customFormat="1" ht="34.5" customHeight="1">
      <c r="A20" s="8" t="s">
        <v>8</v>
      </c>
      <c r="B20" s="9" t="s">
        <v>13</v>
      </c>
      <c r="C20" s="9" t="s">
        <v>9</v>
      </c>
      <c r="D20" s="9" t="s">
        <v>181</v>
      </c>
      <c r="E20" s="10" t="s">
        <v>10</v>
      </c>
      <c r="F20" s="156" t="s">
        <v>201</v>
      </c>
      <c r="G20" s="157">
        <v>12541.82</v>
      </c>
    </row>
    <row r="21" spans="1:7" s="6" customFormat="1" ht="43.5">
      <c r="A21" s="163" t="s">
        <v>8</v>
      </c>
      <c r="B21" s="83" t="s">
        <v>13</v>
      </c>
      <c r="C21" s="83" t="s">
        <v>9</v>
      </c>
      <c r="D21" s="83" t="s">
        <v>27</v>
      </c>
      <c r="E21" s="164" t="s">
        <v>10</v>
      </c>
      <c r="F21" s="156" t="s">
        <v>202</v>
      </c>
      <c r="G21" s="157">
        <v>4400</v>
      </c>
    </row>
    <row r="22" spans="1:7" s="6" customFormat="1" ht="54">
      <c r="A22" s="163" t="s">
        <v>8</v>
      </c>
      <c r="B22" s="83" t="s">
        <v>14</v>
      </c>
      <c r="C22" s="83" t="s">
        <v>9</v>
      </c>
      <c r="D22" s="83" t="s">
        <v>26</v>
      </c>
      <c r="E22" s="164" t="s">
        <v>10</v>
      </c>
      <c r="F22" s="156" t="s">
        <v>204</v>
      </c>
      <c r="G22" s="157">
        <v>-21531.76</v>
      </c>
    </row>
    <row r="23" spans="1:7" s="6" customFormat="1" ht="32.25">
      <c r="A23" s="8" t="s">
        <v>8</v>
      </c>
      <c r="B23" s="9" t="s">
        <v>14</v>
      </c>
      <c r="C23" s="9" t="s">
        <v>9</v>
      </c>
      <c r="D23" s="9" t="s">
        <v>181</v>
      </c>
      <c r="E23" s="10" t="s">
        <v>10</v>
      </c>
      <c r="F23" s="156" t="s">
        <v>203</v>
      </c>
      <c r="G23" s="157">
        <v>2524.81</v>
      </c>
    </row>
    <row r="24" spans="1:7" s="6" customFormat="1" ht="43.5">
      <c r="A24" s="163" t="s">
        <v>8</v>
      </c>
      <c r="B24" s="83" t="s">
        <v>111</v>
      </c>
      <c r="C24" s="83" t="s">
        <v>9</v>
      </c>
      <c r="D24" s="83" t="s">
        <v>26</v>
      </c>
      <c r="E24" s="164" t="s">
        <v>10</v>
      </c>
      <c r="F24" s="156" t="s">
        <v>205</v>
      </c>
      <c r="G24" s="157">
        <v>198319</v>
      </c>
    </row>
    <row r="25" spans="1:7" s="6" customFormat="1" ht="54">
      <c r="A25" s="163" t="s">
        <v>8</v>
      </c>
      <c r="B25" s="83" t="s">
        <v>15</v>
      </c>
      <c r="C25" s="83" t="s">
        <v>16</v>
      </c>
      <c r="D25" s="83" t="s">
        <v>26</v>
      </c>
      <c r="E25" s="164" t="s">
        <v>10</v>
      </c>
      <c r="F25" s="156" t="s">
        <v>206</v>
      </c>
      <c r="G25" s="157">
        <v>1163719.04</v>
      </c>
    </row>
    <row r="26" spans="1:7" s="6" customFormat="1" ht="32.25">
      <c r="A26" s="8" t="s">
        <v>8</v>
      </c>
      <c r="B26" s="9" t="s">
        <v>15</v>
      </c>
      <c r="C26" s="9" t="s">
        <v>16</v>
      </c>
      <c r="D26" s="9" t="s">
        <v>181</v>
      </c>
      <c r="E26" s="10" t="s">
        <v>10</v>
      </c>
      <c r="F26" s="156" t="s">
        <v>207</v>
      </c>
      <c r="G26" s="157">
        <v>38193.06</v>
      </c>
    </row>
    <row r="27" spans="1:7" s="6" customFormat="1" ht="32.25">
      <c r="A27" s="163" t="s">
        <v>8</v>
      </c>
      <c r="B27" s="83" t="s">
        <v>15</v>
      </c>
      <c r="C27" s="83" t="s">
        <v>16</v>
      </c>
      <c r="D27" s="83" t="s">
        <v>28</v>
      </c>
      <c r="E27" s="164" t="s">
        <v>10</v>
      </c>
      <c r="F27" s="156" t="s">
        <v>208</v>
      </c>
      <c r="G27" s="157">
        <v>-39.83</v>
      </c>
    </row>
    <row r="28" spans="1:7" s="6" customFormat="1" ht="43.5">
      <c r="A28" s="167" t="s">
        <v>8</v>
      </c>
      <c r="B28" s="168" t="s">
        <v>182</v>
      </c>
      <c r="C28" s="168" t="s">
        <v>16</v>
      </c>
      <c r="D28" s="168" t="s">
        <v>26</v>
      </c>
      <c r="E28" s="169" t="s">
        <v>10</v>
      </c>
      <c r="F28" s="158" t="s">
        <v>209</v>
      </c>
      <c r="G28" s="159">
        <v>75109539.89</v>
      </c>
    </row>
    <row r="29" spans="1:7" s="6" customFormat="1" ht="39" customHeight="1">
      <c r="A29" s="165" t="s">
        <v>8</v>
      </c>
      <c r="B29" s="84" t="s">
        <v>182</v>
      </c>
      <c r="C29" s="84" t="s">
        <v>16</v>
      </c>
      <c r="D29" s="84" t="s">
        <v>181</v>
      </c>
      <c r="E29" s="166" t="s">
        <v>10</v>
      </c>
      <c r="F29" s="158" t="s">
        <v>210</v>
      </c>
      <c r="G29" s="159">
        <v>1320870.91</v>
      </c>
    </row>
    <row r="30" spans="1:7" s="6" customFormat="1" ht="43.5">
      <c r="A30" s="167" t="s">
        <v>8</v>
      </c>
      <c r="B30" s="168" t="s">
        <v>182</v>
      </c>
      <c r="C30" s="168" t="s">
        <v>16</v>
      </c>
      <c r="D30" s="168" t="s">
        <v>27</v>
      </c>
      <c r="E30" s="169" t="s">
        <v>10</v>
      </c>
      <c r="F30" s="158" t="s">
        <v>211</v>
      </c>
      <c r="G30" s="159">
        <v>716549.04</v>
      </c>
    </row>
    <row r="31" spans="1:7" s="6" customFormat="1" ht="49.5" customHeight="1">
      <c r="A31" s="167" t="s">
        <v>8</v>
      </c>
      <c r="B31" s="168" t="s">
        <v>183</v>
      </c>
      <c r="C31" s="168" t="s">
        <v>16</v>
      </c>
      <c r="D31" s="168" t="s">
        <v>26</v>
      </c>
      <c r="E31" s="169" t="s">
        <v>10</v>
      </c>
      <c r="F31" s="158" t="s">
        <v>212</v>
      </c>
      <c r="G31" s="159">
        <v>13333435.63</v>
      </c>
    </row>
    <row r="32" spans="1:7" s="6" customFormat="1" ht="35.25" customHeight="1">
      <c r="A32" s="165" t="s">
        <v>8</v>
      </c>
      <c r="B32" s="84" t="s">
        <v>183</v>
      </c>
      <c r="C32" s="84" t="s">
        <v>16</v>
      </c>
      <c r="D32" s="84" t="s">
        <v>181</v>
      </c>
      <c r="E32" s="166" t="s">
        <v>10</v>
      </c>
      <c r="F32" s="158" t="s">
        <v>213</v>
      </c>
      <c r="G32" s="159">
        <v>166679.13</v>
      </c>
    </row>
    <row r="33" spans="1:7" s="6" customFormat="1" ht="32.25">
      <c r="A33" s="165" t="s">
        <v>8</v>
      </c>
      <c r="B33" s="84" t="s">
        <v>183</v>
      </c>
      <c r="C33" s="84" t="s">
        <v>16</v>
      </c>
      <c r="D33" s="84" t="s">
        <v>28</v>
      </c>
      <c r="E33" s="166" t="s">
        <v>10</v>
      </c>
      <c r="F33" s="158" t="s">
        <v>214</v>
      </c>
      <c r="G33" s="159">
        <v>-263.93</v>
      </c>
    </row>
    <row r="34" spans="1:7" s="6" customFormat="1" ht="43.5">
      <c r="A34" s="163" t="s">
        <v>18</v>
      </c>
      <c r="B34" s="83" t="s">
        <v>19</v>
      </c>
      <c r="C34" s="83" t="s">
        <v>16</v>
      </c>
      <c r="D34" s="83" t="s">
        <v>7</v>
      </c>
      <c r="E34" s="164" t="s">
        <v>17</v>
      </c>
      <c r="F34" s="156" t="s">
        <v>215</v>
      </c>
      <c r="G34" s="157">
        <v>245742.48</v>
      </c>
    </row>
    <row r="35" spans="1:7" s="6" customFormat="1" ht="57" customHeight="1">
      <c r="A35" s="8" t="s">
        <v>18</v>
      </c>
      <c r="B35" s="9" t="s">
        <v>184</v>
      </c>
      <c r="C35" s="9" t="s">
        <v>16</v>
      </c>
      <c r="D35" s="9" t="s">
        <v>7</v>
      </c>
      <c r="E35" s="10" t="s">
        <v>17</v>
      </c>
      <c r="F35" s="156" t="s">
        <v>216</v>
      </c>
      <c r="G35" s="157">
        <v>50000</v>
      </c>
    </row>
    <row r="36" spans="1:7" s="6" customFormat="1" ht="21.75">
      <c r="A36" s="163" t="s">
        <v>18</v>
      </c>
      <c r="B36" s="83" t="s">
        <v>185</v>
      </c>
      <c r="C36" s="83" t="s">
        <v>16</v>
      </c>
      <c r="D36" s="83" t="s">
        <v>7</v>
      </c>
      <c r="E36" s="164" t="s">
        <v>186</v>
      </c>
      <c r="F36" s="156" t="s">
        <v>187</v>
      </c>
      <c r="G36" s="157">
        <v>195144.56</v>
      </c>
    </row>
    <row r="37" spans="1:7" s="6" customFormat="1" ht="48" customHeight="1">
      <c r="A37" s="8" t="s">
        <v>188</v>
      </c>
      <c r="B37" s="9" t="s">
        <v>189</v>
      </c>
      <c r="C37" s="9" t="s">
        <v>192</v>
      </c>
      <c r="D37" s="9" t="s">
        <v>7</v>
      </c>
      <c r="E37" s="10" t="s">
        <v>122</v>
      </c>
      <c r="F37" s="156" t="s">
        <v>228</v>
      </c>
      <c r="G37" s="157">
        <v>20000</v>
      </c>
    </row>
    <row r="38" spans="1:7" s="6" customFormat="1" ht="21.75">
      <c r="A38" s="163" t="s">
        <v>18</v>
      </c>
      <c r="B38" s="83" t="s">
        <v>246</v>
      </c>
      <c r="C38" s="83" t="s">
        <v>16</v>
      </c>
      <c r="D38" s="83" t="s">
        <v>7</v>
      </c>
      <c r="E38" s="164" t="s">
        <v>20</v>
      </c>
      <c r="F38" s="156" t="s">
        <v>247</v>
      </c>
      <c r="G38" s="157">
        <v>1000</v>
      </c>
    </row>
    <row r="39" spans="1:7" s="6" customFormat="1" ht="21.75">
      <c r="A39" s="8" t="s">
        <v>18</v>
      </c>
      <c r="B39" s="9" t="s">
        <v>21</v>
      </c>
      <c r="C39" s="9" t="s">
        <v>16</v>
      </c>
      <c r="D39" s="9" t="s">
        <v>7</v>
      </c>
      <c r="E39" s="10" t="s">
        <v>20</v>
      </c>
      <c r="F39" s="156" t="s">
        <v>217</v>
      </c>
      <c r="G39" s="157">
        <v>460000</v>
      </c>
    </row>
    <row r="40" spans="1:7" s="6" customFormat="1" ht="32.25">
      <c r="A40" s="163" t="s">
        <v>18</v>
      </c>
      <c r="B40" s="83" t="s">
        <v>23</v>
      </c>
      <c r="C40" s="83" t="s">
        <v>16</v>
      </c>
      <c r="D40" s="83" t="s">
        <v>7</v>
      </c>
      <c r="E40" s="164" t="s">
        <v>22</v>
      </c>
      <c r="F40" s="156" t="s">
        <v>218</v>
      </c>
      <c r="G40" s="157">
        <v>290648.57</v>
      </c>
    </row>
    <row r="41" spans="1:7" s="6" customFormat="1" ht="152.25" customHeight="1">
      <c r="A41" s="8" t="s">
        <v>18</v>
      </c>
      <c r="B41" s="9" t="s">
        <v>190</v>
      </c>
      <c r="C41" s="9" t="s">
        <v>16</v>
      </c>
      <c r="D41" s="9" t="s">
        <v>191</v>
      </c>
      <c r="E41" s="10" t="s">
        <v>22</v>
      </c>
      <c r="F41" s="156" t="s">
        <v>248</v>
      </c>
      <c r="G41" s="157">
        <v>1988326</v>
      </c>
    </row>
    <row r="42" spans="1:7" s="6" customFormat="1" ht="54">
      <c r="A42" s="163" t="s">
        <v>18</v>
      </c>
      <c r="B42" s="83" t="s">
        <v>249</v>
      </c>
      <c r="C42" s="83" t="s">
        <v>16</v>
      </c>
      <c r="D42" s="83" t="s">
        <v>250</v>
      </c>
      <c r="E42" s="164" t="s">
        <v>22</v>
      </c>
      <c r="F42" s="156" t="s">
        <v>253</v>
      </c>
      <c r="G42" s="157">
        <v>949244.24</v>
      </c>
    </row>
    <row r="43" spans="1:7" s="6" customFormat="1" ht="12.75">
      <c r="A43" s="8" t="s">
        <v>18</v>
      </c>
      <c r="B43" s="9" t="s">
        <v>251</v>
      </c>
      <c r="C43" s="9" t="s">
        <v>16</v>
      </c>
      <c r="D43" s="9" t="s">
        <v>252</v>
      </c>
      <c r="E43" s="10" t="s">
        <v>22</v>
      </c>
      <c r="F43" s="156" t="s">
        <v>254</v>
      </c>
      <c r="G43" s="157">
        <v>-1975.95</v>
      </c>
    </row>
    <row r="44" spans="1:7" s="6" customFormat="1" ht="27.75" customHeight="1">
      <c r="A44" s="83"/>
      <c r="B44" s="83"/>
      <c r="C44" s="83"/>
      <c r="D44" s="83"/>
      <c r="E44" s="83"/>
      <c r="F44" s="85" t="s">
        <v>4</v>
      </c>
      <c r="G44" s="86">
        <f>SUM(G11:G43)</f>
        <v>107374923.42999998</v>
      </c>
    </row>
    <row r="45" spans="1:7" s="6" customFormat="1" ht="12.75">
      <c r="A45" s="1"/>
      <c r="B45" s="1"/>
      <c r="C45" s="1"/>
      <c r="D45" s="1"/>
      <c r="E45" s="1"/>
      <c r="F45" s="1"/>
      <c r="G45" s="2"/>
    </row>
    <row r="46" spans="1:7" s="6" customFormat="1" ht="12.75">
      <c r="A46" s="1"/>
      <c r="B46" s="1"/>
      <c r="C46" s="1"/>
      <c r="D46" s="1"/>
      <c r="E46" s="1"/>
      <c r="F46" s="1"/>
      <c r="G46" s="2"/>
    </row>
    <row r="47" spans="1:7" s="6" customFormat="1" ht="12.75">
      <c r="A47" s="1"/>
      <c r="B47" s="1"/>
      <c r="C47" s="1"/>
      <c r="D47" s="1"/>
      <c r="E47" s="1"/>
      <c r="F47" s="1"/>
      <c r="G47" s="2"/>
    </row>
    <row r="48" spans="1:7" s="6" customFormat="1" ht="12.75">
      <c r="A48" s="1"/>
      <c r="B48" s="1"/>
      <c r="C48" s="1"/>
      <c r="D48" s="1"/>
      <c r="E48" s="1"/>
      <c r="F48" s="1"/>
      <c r="G48" s="2"/>
    </row>
  </sheetData>
  <sheetProtection/>
  <mergeCells count="7">
    <mergeCell ref="A10:E10"/>
    <mergeCell ref="F1:G1"/>
    <mergeCell ref="F2:G2"/>
    <mergeCell ref="A5:G5"/>
    <mergeCell ref="A6:G6"/>
    <mergeCell ref="A7:G7"/>
    <mergeCell ref="A9:E9"/>
  </mergeCells>
  <printOptions/>
  <pageMargins left="0.5905511811023623" right="0.1968503937007874" top="0.4330708661417323" bottom="0.3937007874015748" header="0.35433070866141736" footer="0.15748031496062992"/>
  <pageSetup fitToHeight="10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5"/>
  <sheetViews>
    <sheetView zoomScalePageLayoutView="0" workbookViewId="0" topLeftCell="A7">
      <selection activeCell="H87" sqref="H87"/>
    </sheetView>
  </sheetViews>
  <sheetFormatPr defaultColWidth="9.140625" defaultRowHeight="12.75"/>
  <cols>
    <col min="1" max="1" width="45.140625" style="6" customWidth="1"/>
    <col min="2" max="2" width="4.00390625" style="6" hidden="1" customWidth="1"/>
    <col min="3" max="3" width="4.8515625" style="6" customWidth="1"/>
    <col min="4" max="4" width="5.57421875" style="6" customWidth="1"/>
    <col min="5" max="5" width="11.421875" style="6" customWidth="1"/>
    <col min="6" max="6" width="5.28125" style="6" customWidth="1"/>
    <col min="7" max="7" width="12.421875" style="6" customWidth="1"/>
    <col min="8" max="8" width="11.7109375" style="6" customWidth="1"/>
    <col min="9" max="9" width="13.28125" style="6" customWidth="1"/>
    <col min="10" max="10" width="7.00390625" style="6" customWidth="1"/>
    <col min="11" max="11" width="9.140625" style="6" customWidth="1"/>
    <col min="12" max="12" width="12.7109375" style="6" bestFit="1" customWidth="1"/>
    <col min="13" max="199" width="9.140625" style="6" customWidth="1"/>
    <col min="200" max="200" width="24.8515625" style="6" customWidth="1"/>
    <col min="201" max="201" width="0" style="6" hidden="1" customWidth="1"/>
    <col min="202" max="202" width="5.28125" style="6" customWidth="1"/>
    <col min="203" max="204" width="6.421875" style="6" customWidth="1"/>
    <col min="205" max="205" width="8.140625" style="6" customWidth="1"/>
    <col min="206" max="207" width="7.57421875" style="6" customWidth="1"/>
    <col min="208" max="208" width="12.8515625" style="6" customWidth="1"/>
    <col min="209" max="209" width="14.8515625" style="6" customWidth="1"/>
    <col min="210" max="210" width="11.421875" style="6" customWidth="1"/>
    <col min="211" max="16384" width="9.140625" style="6" customWidth="1"/>
  </cols>
  <sheetData>
    <row r="1" spans="1:256" ht="13.5">
      <c r="A1" s="13"/>
      <c r="B1" s="14"/>
      <c r="C1" s="13"/>
      <c r="D1" s="13"/>
      <c r="E1" s="13"/>
      <c r="F1" s="13"/>
      <c r="G1" s="232" t="s">
        <v>30</v>
      </c>
      <c r="H1" s="232"/>
      <c r="I1" s="232"/>
      <c r="J1" s="232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39" customHeight="1">
      <c r="A2" s="13"/>
      <c r="B2" s="14"/>
      <c r="C2" s="13"/>
      <c r="D2" s="13"/>
      <c r="E2" s="13"/>
      <c r="F2" s="13"/>
      <c r="G2" s="232" t="s">
        <v>1</v>
      </c>
      <c r="H2" s="232"/>
      <c r="I2" s="232"/>
      <c r="J2" s="232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ht="13.5">
      <c r="A3" s="13"/>
      <c r="B3" s="14"/>
      <c r="C3" s="13"/>
      <c r="D3" s="13"/>
      <c r="E3" s="13"/>
      <c r="F3" s="13"/>
      <c r="G3" s="232" t="s">
        <v>258</v>
      </c>
      <c r="H3" s="232"/>
      <c r="I3" s="232"/>
      <c r="J3" s="232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ht="13.5">
      <c r="A4" s="13"/>
      <c r="B4" s="15"/>
      <c r="C4" s="4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ht="13.5">
      <c r="A5" s="234" t="s">
        <v>32</v>
      </c>
      <c r="B5" s="234"/>
      <c r="C5" s="234"/>
      <c r="D5" s="234"/>
      <c r="E5" s="234"/>
      <c r="F5" s="234"/>
      <c r="G5" s="234"/>
      <c r="H5" s="234"/>
      <c r="I5" s="234"/>
      <c r="J5" s="234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ht="13.5">
      <c r="A6" s="234" t="s">
        <v>3</v>
      </c>
      <c r="B6" s="234"/>
      <c r="C6" s="234"/>
      <c r="D6" s="234"/>
      <c r="E6" s="234"/>
      <c r="F6" s="234"/>
      <c r="G6" s="234"/>
      <c r="H6" s="234"/>
      <c r="I6" s="234"/>
      <c r="J6" s="234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256" ht="13.5">
      <c r="A7" s="234" t="s">
        <v>256</v>
      </c>
      <c r="B7" s="234"/>
      <c r="C7" s="234"/>
      <c r="D7" s="234"/>
      <c r="E7" s="234"/>
      <c r="F7" s="234"/>
      <c r="G7" s="234"/>
      <c r="H7" s="234"/>
      <c r="I7" s="234"/>
      <c r="J7" s="234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10" ht="12.75">
      <c r="A8" s="16"/>
      <c r="B8" s="16"/>
      <c r="C8" s="17"/>
      <c r="D8" s="17"/>
      <c r="E8" s="17"/>
      <c r="F8" s="17"/>
      <c r="G8" s="18"/>
      <c r="H8" s="18"/>
      <c r="I8" s="18"/>
      <c r="J8" s="18"/>
    </row>
    <row r="9" spans="1:10" ht="32.25">
      <c r="A9" s="19" t="s">
        <v>33</v>
      </c>
      <c r="B9" s="20"/>
      <c r="C9" s="238" t="s">
        <v>34</v>
      </c>
      <c r="D9" s="239"/>
      <c r="E9" s="239"/>
      <c r="F9" s="239"/>
      <c r="G9" s="21" t="s">
        <v>35</v>
      </c>
      <c r="H9" s="21" t="s">
        <v>2</v>
      </c>
      <c r="I9" s="21" t="s">
        <v>226</v>
      </c>
      <c r="J9" s="21" t="s">
        <v>36</v>
      </c>
    </row>
    <row r="10" spans="1:10" ht="13.5" thickBot="1">
      <c r="A10" s="34">
        <v>1</v>
      </c>
      <c r="B10" s="34"/>
      <c r="C10" s="240">
        <v>2</v>
      </c>
      <c r="D10" s="240"/>
      <c r="E10" s="240"/>
      <c r="F10" s="240"/>
      <c r="G10" s="147" t="s">
        <v>24</v>
      </c>
      <c r="H10" s="147" t="s">
        <v>37</v>
      </c>
      <c r="I10" s="147" t="s">
        <v>38</v>
      </c>
      <c r="J10" s="147" t="s">
        <v>230</v>
      </c>
    </row>
    <row r="11" spans="1:10" ht="13.5">
      <c r="A11" s="88" t="s">
        <v>39</v>
      </c>
      <c r="B11" s="88"/>
      <c r="C11" s="241"/>
      <c r="D11" s="242"/>
      <c r="E11" s="243"/>
      <c r="F11" s="244"/>
      <c r="G11" s="89">
        <f>G13</f>
        <v>91737044.144</v>
      </c>
      <c r="H11" s="89">
        <f>H13</f>
        <v>84466917.39400001</v>
      </c>
      <c r="I11" s="110">
        <f>G11-H11</f>
        <v>7270126.749999985</v>
      </c>
      <c r="J11" s="90">
        <f>H11/G11*100</f>
        <v>92.0750370607232</v>
      </c>
    </row>
    <row r="12" spans="1:10" ht="12.75">
      <c r="A12" s="141" t="s">
        <v>40</v>
      </c>
      <c r="B12" s="25">
        <v>2</v>
      </c>
      <c r="C12" s="67"/>
      <c r="D12" s="9"/>
      <c r="E12" s="9"/>
      <c r="F12" s="10"/>
      <c r="G12" s="30"/>
      <c r="H12" s="31"/>
      <c r="I12" s="111"/>
      <c r="J12" s="32">
        <f>IF(ISNUMBER(G12),G12,0)-IF(ISNUMBER(H12),H12,0)</f>
        <v>0</v>
      </c>
    </row>
    <row r="13" spans="1:10" ht="21.75">
      <c r="A13" s="64" t="s">
        <v>41</v>
      </c>
      <c r="B13" s="25">
        <v>2</v>
      </c>
      <c r="C13" s="67" t="s">
        <v>18</v>
      </c>
      <c r="D13" s="9" t="s">
        <v>42</v>
      </c>
      <c r="E13" s="9" t="s">
        <v>42</v>
      </c>
      <c r="F13" s="10" t="s">
        <v>42</v>
      </c>
      <c r="G13" s="26">
        <f>G14+G82+G89+G116+G139+G200+G211+G231+G251</f>
        <v>91737044.144</v>
      </c>
      <c r="H13" s="26">
        <f>H14+H82+H89+H116+H139+H200+H211+H231+H251</f>
        <v>84466917.39400001</v>
      </c>
      <c r="I13" s="112">
        <f>G13-H13</f>
        <v>7270126.749999985</v>
      </c>
      <c r="J13" s="28">
        <f aca="true" t="shared" si="0" ref="J13:J22">H13/G13*100</f>
        <v>92.0750370607232</v>
      </c>
    </row>
    <row r="14" spans="1:10" ht="12.75">
      <c r="A14" s="142" t="s">
        <v>81</v>
      </c>
      <c r="B14" s="91"/>
      <c r="C14" s="92" t="s">
        <v>18</v>
      </c>
      <c r="D14" s="93" t="s">
        <v>80</v>
      </c>
      <c r="E14" s="93"/>
      <c r="F14" s="94"/>
      <c r="G14" s="95">
        <f>G15+G19+G31+G37+G41</f>
        <v>41057098.42</v>
      </c>
      <c r="H14" s="95">
        <f>H15+H19+H31+H37+H41</f>
        <v>40657098.42</v>
      </c>
      <c r="I14" s="113">
        <f>G14-H14</f>
        <v>400000</v>
      </c>
      <c r="J14" s="96">
        <f t="shared" si="0"/>
        <v>99.02574703183323</v>
      </c>
    </row>
    <row r="15" spans="1:10" ht="32.25">
      <c r="A15" s="142" t="s">
        <v>43</v>
      </c>
      <c r="B15" s="91">
        <v>2</v>
      </c>
      <c r="C15" s="92" t="s">
        <v>18</v>
      </c>
      <c r="D15" s="93" t="s">
        <v>44</v>
      </c>
      <c r="E15" s="93" t="s">
        <v>42</v>
      </c>
      <c r="F15" s="94" t="s">
        <v>42</v>
      </c>
      <c r="G15" s="97">
        <f>G16</f>
        <v>1931004</v>
      </c>
      <c r="H15" s="97">
        <f aca="true" t="shared" si="1" ref="G15:H17">H16</f>
        <v>1931004</v>
      </c>
      <c r="I15" s="114"/>
      <c r="J15" s="96">
        <f t="shared" si="0"/>
        <v>100</v>
      </c>
    </row>
    <row r="16" spans="1:10" ht="21.75">
      <c r="A16" s="143" t="s">
        <v>45</v>
      </c>
      <c r="B16" s="70">
        <v>2</v>
      </c>
      <c r="C16" s="67" t="s">
        <v>18</v>
      </c>
      <c r="D16" s="9" t="s">
        <v>44</v>
      </c>
      <c r="E16" s="9" t="s">
        <v>262</v>
      </c>
      <c r="F16" s="10" t="s">
        <v>42</v>
      </c>
      <c r="G16" s="77">
        <f t="shared" si="1"/>
        <v>1931004</v>
      </c>
      <c r="H16" s="77">
        <f t="shared" si="1"/>
        <v>1931004</v>
      </c>
      <c r="I16" s="115"/>
      <c r="J16" s="75">
        <f t="shared" si="0"/>
        <v>100</v>
      </c>
    </row>
    <row r="17" spans="1:10" ht="43.5">
      <c r="A17" s="144" t="s">
        <v>219</v>
      </c>
      <c r="B17" s="25"/>
      <c r="C17" s="67" t="s">
        <v>18</v>
      </c>
      <c r="D17" s="9" t="s">
        <v>44</v>
      </c>
      <c r="E17" s="9" t="s">
        <v>262</v>
      </c>
      <c r="F17" s="10" t="s">
        <v>123</v>
      </c>
      <c r="G17" s="26">
        <f t="shared" si="1"/>
        <v>1931004</v>
      </c>
      <c r="H17" s="26">
        <f t="shared" si="1"/>
        <v>1931004</v>
      </c>
      <c r="I17" s="112" t="s">
        <v>229</v>
      </c>
      <c r="J17" s="28">
        <f t="shared" si="0"/>
        <v>100</v>
      </c>
    </row>
    <row r="18" spans="1:10" ht="21.75">
      <c r="A18" s="144" t="s">
        <v>220</v>
      </c>
      <c r="B18" s="25">
        <v>2</v>
      </c>
      <c r="C18" s="67" t="s">
        <v>18</v>
      </c>
      <c r="D18" s="9" t="s">
        <v>44</v>
      </c>
      <c r="E18" s="9" t="s">
        <v>262</v>
      </c>
      <c r="F18" s="10" t="s">
        <v>17</v>
      </c>
      <c r="G18" s="68">
        <v>1931004</v>
      </c>
      <c r="H18" s="69">
        <v>1931004</v>
      </c>
      <c r="I18" s="116"/>
      <c r="J18" s="28">
        <f t="shared" si="0"/>
        <v>100</v>
      </c>
    </row>
    <row r="19" spans="1:10" ht="43.5">
      <c r="A19" s="142" t="s">
        <v>46</v>
      </c>
      <c r="B19" s="91">
        <v>2</v>
      </c>
      <c r="C19" s="92" t="s">
        <v>18</v>
      </c>
      <c r="D19" s="93" t="s">
        <v>47</v>
      </c>
      <c r="E19" s="93" t="s">
        <v>42</v>
      </c>
      <c r="F19" s="94" t="s">
        <v>42</v>
      </c>
      <c r="G19" s="95">
        <f>G20+G28</f>
        <v>9745297.870000001</v>
      </c>
      <c r="H19" s="97">
        <f>H20+H28</f>
        <v>9745297.870000001</v>
      </c>
      <c r="I19" s="114"/>
      <c r="J19" s="96">
        <f t="shared" si="0"/>
        <v>100</v>
      </c>
    </row>
    <row r="20" spans="1:10" ht="32.25">
      <c r="A20" s="143" t="s">
        <v>227</v>
      </c>
      <c r="B20" s="70"/>
      <c r="C20" s="76" t="s">
        <v>18</v>
      </c>
      <c r="D20" s="71" t="s">
        <v>47</v>
      </c>
      <c r="E20" s="71" t="s">
        <v>263</v>
      </c>
      <c r="F20" s="72"/>
      <c r="G20" s="73">
        <f>G21</f>
        <v>8607107.3</v>
      </c>
      <c r="H20" s="73">
        <f>H21</f>
        <v>8607107.3</v>
      </c>
      <c r="I20" s="121"/>
      <c r="J20" s="74">
        <f t="shared" si="0"/>
        <v>100</v>
      </c>
    </row>
    <row r="21" spans="1:10" ht="12.75">
      <c r="A21" s="64" t="s">
        <v>48</v>
      </c>
      <c r="B21" s="25">
        <v>2</v>
      </c>
      <c r="C21" s="67" t="s">
        <v>18</v>
      </c>
      <c r="D21" s="9" t="s">
        <v>47</v>
      </c>
      <c r="E21" s="9" t="s">
        <v>263</v>
      </c>
      <c r="F21" s="10" t="s">
        <v>42</v>
      </c>
      <c r="G21" s="26">
        <f>G22+G24+G26</f>
        <v>8607107.3</v>
      </c>
      <c r="H21" s="26">
        <f>H22+H24+H26</f>
        <v>8607107.3</v>
      </c>
      <c r="I21" s="112"/>
      <c r="J21" s="28">
        <f t="shared" si="0"/>
        <v>100</v>
      </c>
    </row>
    <row r="22" spans="1:10" ht="43.5">
      <c r="A22" s="144" t="s">
        <v>219</v>
      </c>
      <c r="B22" s="25"/>
      <c r="C22" s="67" t="s">
        <v>18</v>
      </c>
      <c r="D22" s="9" t="s">
        <v>47</v>
      </c>
      <c r="E22" s="9" t="s">
        <v>263</v>
      </c>
      <c r="F22" s="10" t="s">
        <v>123</v>
      </c>
      <c r="G22" s="26">
        <f>G23</f>
        <v>6666249.69</v>
      </c>
      <c r="H22" s="26">
        <f>H23</f>
        <v>6666249.69</v>
      </c>
      <c r="I22" s="112"/>
      <c r="J22" s="28">
        <f t="shared" si="0"/>
        <v>100</v>
      </c>
    </row>
    <row r="23" spans="1:10" ht="21.75">
      <c r="A23" s="144" t="s">
        <v>266</v>
      </c>
      <c r="B23" s="25">
        <v>2</v>
      </c>
      <c r="C23" s="67" t="s">
        <v>18</v>
      </c>
      <c r="D23" s="9" t="s">
        <v>47</v>
      </c>
      <c r="E23" s="9" t="s">
        <v>263</v>
      </c>
      <c r="F23" s="10" t="s">
        <v>17</v>
      </c>
      <c r="G23" s="68">
        <v>6666249.69</v>
      </c>
      <c r="H23" s="69">
        <v>6666249.69</v>
      </c>
      <c r="I23" s="116"/>
      <c r="J23" s="28">
        <f aca="true" t="shared" si="2" ref="J23:J41">H23/G23*100</f>
        <v>100</v>
      </c>
    </row>
    <row r="24" spans="1:10" ht="21.75">
      <c r="A24" s="144" t="s">
        <v>221</v>
      </c>
      <c r="B24" s="25"/>
      <c r="C24" s="67" t="s">
        <v>18</v>
      </c>
      <c r="D24" s="9" t="s">
        <v>47</v>
      </c>
      <c r="E24" s="9" t="s">
        <v>263</v>
      </c>
      <c r="F24" s="10" t="s">
        <v>143</v>
      </c>
      <c r="G24" s="26">
        <f>G25</f>
        <v>1922906.48</v>
      </c>
      <c r="H24" s="26">
        <f>H25</f>
        <v>1922906.48</v>
      </c>
      <c r="I24" s="112"/>
      <c r="J24" s="28">
        <f t="shared" si="2"/>
        <v>100</v>
      </c>
    </row>
    <row r="25" spans="1:10" ht="21.75">
      <c r="A25" s="144" t="s">
        <v>124</v>
      </c>
      <c r="B25" s="25"/>
      <c r="C25" s="67" t="s">
        <v>18</v>
      </c>
      <c r="D25" s="9" t="s">
        <v>47</v>
      </c>
      <c r="E25" s="9" t="s">
        <v>263</v>
      </c>
      <c r="F25" s="10" t="s">
        <v>125</v>
      </c>
      <c r="G25" s="68">
        <v>1922906.48</v>
      </c>
      <c r="H25" s="68">
        <v>1922906.48</v>
      </c>
      <c r="I25" s="118"/>
      <c r="J25" s="28">
        <f t="shared" si="2"/>
        <v>100</v>
      </c>
    </row>
    <row r="26" spans="1:10" ht="12.75">
      <c r="A26" s="64" t="s">
        <v>144</v>
      </c>
      <c r="B26" s="25"/>
      <c r="C26" s="67" t="s">
        <v>18</v>
      </c>
      <c r="D26" s="9" t="s">
        <v>47</v>
      </c>
      <c r="E26" s="9" t="s">
        <v>263</v>
      </c>
      <c r="F26" s="10" t="s">
        <v>145</v>
      </c>
      <c r="G26" s="26">
        <f>G27</f>
        <v>17951.13</v>
      </c>
      <c r="H26" s="26">
        <f>H27</f>
        <v>17951.13</v>
      </c>
      <c r="I26" s="112"/>
      <c r="J26" s="28">
        <f t="shared" si="2"/>
        <v>100</v>
      </c>
    </row>
    <row r="27" spans="1:10" ht="12.75">
      <c r="A27" s="64" t="s">
        <v>128</v>
      </c>
      <c r="B27" s="25"/>
      <c r="C27" s="67" t="s">
        <v>18</v>
      </c>
      <c r="D27" s="9" t="s">
        <v>47</v>
      </c>
      <c r="E27" s="9" t="s">
        <v>263</v>
      </c>
      <c r="F27" s="10" t="s">
        <v>126</v>
      </c>
      <c r="G27" s="68">
        <v>17951.13</v>
      </c>
      <c r="H27" s="68">
        <v>17951.13</v>
      </c>
      <c r="I27" s="118"/>
      <c r="J27" s="28">
        <f t="shared" si="2"/>
        <v>100</v>
      </c>
    </row>
    <row r="28" spans="1:10" ht="21.75">
      <c r="A28" s="143" t="s">
        <v>49</v>
      </c>
      <c r="B28" s="70">
        <v>2</v>
      </c>
      <c r="C28" s="76" t="s">
        <v>18</v>
      </c>
      <c r="D28" s="71" t="s">
        <v>47</v>
      </c>
      <c r="E28" s="71" t="s">
        <v>264</v>
      </c>
      <c r="F28" s="72" t="s">
        <v>42</v>
      </c>
      <c r="G28" s="73">
        <f>G29</f>
        <v>1138190.57</v>
      </c>
      <c r="H28" s="73">
        <f>H29</f>
        <v>1138190.57</v>
      </c>
      <c r="I28" s="121"/>
      <c r="J28" s="74">
        <f t="shared" si="2"/>
        <v>100</v>
      </c>
    </row>
    <row r="29" spans="1:10" ht="43.5">
      <c r="A29" s="144" t="s">
        <v>219</v>
      </c>
      <c r="B29" s="25"/>
      <c r="C29" s="67" t="s">
        <v>18</v>
      </c>
      <c r="D29" s="9" t="s">
        <v>47</v>
      </c>
      <c r="E29" s="9" t="s">
        <v>264</v>
      </c>
      <c r="F29" s="10" t="s">
        <v>123</v>
      </c>
      <c r="G29" s="26">
        <f>G30</f>
        <v>1138190.57</v>
      </c>
      <c r="H29" s="26">
        <f>H30</f>
        <v>1138190.57</v>
      </c>
      <c r="I29" s="112"/>
      <c r="J29" s="28">
        <f t="shared" si="2"/>
        <v>100</v>
      </c>
    </row>
    <row r="30" spans="1:10" ht="21.75">
      <c r="A30" s="144" t="s">
        <v>266</v>
      </c>
      <c r="B30" s="25">
        <v>2</v>
      </c>
      <c r="C30" s="67" t="s">
        <v>18</v>
      </c>
      <c r="D30" s="9" t="s">
        <v>47</v>
      </c>
      <c r="E30" s="9" t="s">
        <v>264</v>
      </c>
      <c r="F30" s="10" t="s">
        <v>17</v>
      </c>
      <c r="G30" s="68">
        <v>1138190.57</v>
      </c>
      <c r="H30" s="68">
        <v>1138190.57</v>
      </c>
      <c r="I30" s="116"/>
      <c r="J30" s="28">
        <f t="shared" si="2"/>
        <v>100</v>
      </c>
    </row>
    <row r="31" spans="1:10" ht="12.75">
      <c r="A31" s="136" t="s">
        <v>232</v>
      </c>
      <c r="B31" s="137"/>
      <c r="C31" s="92" t="s">
        <v>18</v>
      </c>
      <c r="D31" s="93" t="s">
        <v>175</v>
      </c>
      <c r="E31" s="138"/>
      <c r="F31" s="139"/>
      <c r="G31" s="98">
        <f>G32</f>
        <v>107696.54000000001</v>
      </c>
      <c r="H31" s="98">
        <f>H32</f>
        <v>107696.54000000001</v>
      </c>
      <c r="I31" s="140"/>
      <c r="J31" s="96">
        <f t="shared" si="2"/>
        <v>100</v>
      </c>
    </row>
    <row r="32" spans="1:10" ht="12.75">
      <c r="A32" s="145" t="s">
        <v>177</v>
      </c>
      <c r="B32" s="87"/>
      <c r="C32" s="99" t="s">
        <v>18</v>
      </c>
      <c r="D32" s="100" t="s">
        <v>175</v>
      </c>
      <c r="E32" s="100" t="s">
        <v>265</v>
      </c>
      <c r="F32" s="101"/>
      <c r="G32" s="128">
        <f>G33+G35</f>
        <v>107696.54000000001</v>
      </c>
      <c r="H32" s="128">
        <f>H33+H35</f>
        <v>107696.54000000001</v>
      </c>
      <c r="I32" s="129"/>
      <c r="J32" s="103">
        <f t="shared" si="2"/>
        <v>100</v>
      </c>
    </row>
    <row r="33" spans="1:10" ht="43.5">
      <c r="A33" s="144" t="s">
        <v>219</v>
      </c>
      <c r="B33" s="25"/>
      <c r="C33" s="67" t="s">
        <v>18</v>
      </c>
      <c r="D33" s="9" t="s">
        <v>175</v>
      </c>
      <c r="E33" s="168" t="s">
        <v>265</v>
      </c>
      <c r="F33" s="10" t="s">
        <v>123</v>
      </c>
      <c r="G33" s="79">
        <f>G34</f>
        <v>71085.94</v>
      </c>
      <c r="H33" s="80">
        <f>H34</f>
        <v>71085.94</v>
      </c>
      <c r="I33" s="120"/>
      <c r="J33" s="28">
        <f t="shared" si="2"/>
        <v>100</v>
      </c>
    </row>
    <row r="34" spans="1:10" ht="21.75">
      <c r="A34" s="144" t="s">
        <v>266</v>
      </c>
      <c r="B34" s="25"/>
      <c r="C34" s="67" t="s">
        <v>18</v>
      </c>
      <c r="D34" s="9" t="s">
        <v>175</v>
      </c>
      <c r="E34" s="168" t="s">
        <v>265</v>
      </c>
      <c r="F34" s="10" t="s">
        <v>17</v>
      </c>
      <c r="G34" s="68">
        <v>71085.94</v>
      </c>
      <c r="H34" s="69">
        <v>71085.94</v>
      </c>
      <c r="I34" s="116"/>
      <c r="J34" s="28">
        <f t="shared" si="2"/>
        <v>100</v>
      </c>
    </row>
    <row r="35" spans="1:10" ht="12.75">
      <c r="A35" s="64" t="s">
        <v>144</v>
      </c>
      <c r="B35" s="25"/>
      <c r="C35" s="67" t="s">
        <v>18</v>
      </c>
      <c r="D35" s="9" t="s">
        <v>175</v>
      </c>
      <c r="E35" s="168" t="s">
        <v>265</v>
      </c>
      <c r="F35" s="10" t="s">
        <v>145</v>
      </c>
      <c r="G35" s="79">
        <f>G36</f>
        <v>36610.6</v>
      </c>
      <c r="H35" s="80">
        <f>H36</f>
        <v>36610.6</v>
      </c>
      <c r="I35" s="120"/>
      <c r="J35" s="28">
        <f t="shared" si="2"/>
        <v>100</v>
      </c>
    </row>
    <row r="36" spans="1:10" ht="12.75">
      <c r="A36" s="64" t="s">
        <v>222</v>
      </c>
      <c r="B36" s="25"/>
      <c r="C36" s="67" t="s">
        <v>18</v>
      </c>
      <c r="D36" s="9" t="s">
        <v>175</v>
      </c>
      <c r="E36" s="168" t="s">
        <v>265</v>
      </c>
      <c r="F36" s="10" t="s">
        <v>176</v>
      </c>
      <c r="G36" s="68">
        <v>36610.6</v>
      </c>
      <c r="H36" s="69">
        <v>36610.6</v>
      </c>
      <c r="I36" s="116"/>
      <c r="J36" s="28">
        <f t="shared" si="2"/>
        <v>100</v>
      </c>
    </row>
    <row r="37" spans="1:10" ht="12.75">
      <c r="A37" s="142" t="s">
        <v>231</v>
      </c>
      <c r="B37" s="91">
        <v>2</v>
      </c>
      <c r="C37" s="92" t="s">
        <v>18</v>
      </c>
      <c r="D37" s="93" t="s">
        <v>51</v>
      </c>
      <c r="E37" s="93" t="s">
        <v>42</v>
      </c>
      <c r="F37" s="94" t="s">
        <v>42</v>
      </c>
      <c r="G37" s="95">
        <f aca="true" t="shared" si="3" ref="G37:H39">G38</f>
        <v>400000</v>
      </c>
      <c r="H37" s="97">
        <f t="shared" si="3"/>
        <v>0</v>
      </c>
      <c r="I37" s="114">
        <f>G37-H37</f>
        <v>400000</v>
      </c>
      <c r="J37" s="96">
        <f t="shared" si="2"/>
        <v>0</v>
      </c>
    </row>
    <row r="38" spans="1:10" ht="12.75">
      <c r="A38" s="143" t="s">
        <v>52</v>
      </c>
      <c r="B38" s="70">
        <v>2</v>
      </c>
      <c r="C38" s="76" t="s">
        <v>18</v>
      </c>
      <c r="D38" s="71" t="s">
        <v>51</v>
      </c>
      <c r="E38" s="71" t="s">
        <v>267</v>
      </c>
      <c r="F38" s="72" t="s">
        <v>42</v>
      </c>
      <c r="G38" s="73">
        <f t="shared" si="3"/>
        <v>400000</v>
      </c>
      <c r="H38" s="73">
        <f t="shared" si="3"/>
        <v>0</v>
      </c>
      <c r="I38" s="121"/>
      <c r="J38" s="74">
        <f t="shared" si="2"/>
        <v>0</v>
      </c>
    </row>
    <row r="39" spans="1:10" ht="12.75">
      <c r="A39" s="64" t="s">
        <v>144</v>
      </c>
      <c r="B39" s="25"/>
      <c r="C39" s="67" t="s">
        <v>18</v>
      </c>
      <c r="D39" s="9" t="s">
        <v>51</v>
      </c>
      <c r="E39" s="9" t="s">
        <v>267</v>
      </c>
      <c r="F39" s="10" t="s">
        <v>145</v>
      </c>
      <c r="G39" s="26">
        <f t="shared" si="3"/>
        <v>400000</v>
      </c>
      <c r="H39" s="26">
        <f t="shared" si="3"/>
        <v>0</v>
      </c>
      <c r="I39" s="112"/>
      <c r="J39" s="28">
        <f t="shared" si="2"/>
        <v>0</v>
      </c>
    </row>
    <row r="40" spans="1:10" ht="12.75">
      <c r="A40" s="64" t="s">
        <v>130</v>
      </c>
      <c r="B40" s="25"/>
      <c r="C40" s="67" t="s">
        <v>18</v>
      </c>
      <c r="D40" s="9" t="s">
        <v>51</v>
      </c>
      <c r="E40" s="9" t="s">
        <v>267</v>
      </c>
      <c r="F40" s="10" t="s">
        <v>129</v>
      </c>
      <c r="G40" s="68">
        <v>400000</v>
      </c>
      <c r="H40" s="68">
        <v>0</v>
      </c>
      <c r="I40" s="118">
        <f>G40-H40</f>
        <v>400000</v>
      </c>
      <c r="J40" s="28">
        <f t="shared" si="2"/>
        <v>0</v>
      </c>
    </row>
    <row r="41" spans="1:10" ht="12.75">
      <c r="A41" s="142" t="s">
        <v>223</v>
      </c>
      <c r="B41" s="91">
        <v>2</v>
      </c>
      <c r="C41" s="92" t="s">
        <v>18</v>
      </c>
      <c r="D41" s="93" t="s">
        <v>54</v>
      </c>
      <c r="E41" s="93" t="s">
        <v>42</v>
      </c>
      <c r="F41" s="94" t="s">
        <v>42</v>
      </c>
      <c r="G41" s="95">
        <f>G42+G51+G55+G64+G68+G72+G75</f>
        <v>28873100.009999998</v>
      </c>
      <c r="H41" s="95">
        <f>H42+H51+H55+H64+H68+H72+H75</f>
        <v>28873100.009999998</v>
      </c>
      <c r="I41" s="113"/>
      <c r="J41" s="96">
        <f t="shared" si="2"/>
        <v>100</v>
      </c>
    </row>
    <row r="42" spans="1:12" ht="32.25">
      <c r="A42" s="143" t="s">
        <v>131</v>
      </c>
      <c r="B42" s="70"/>
      <c r="C42" s="76" t="s">
        <v>18</v>
      </c>
      <c r="D42" s="71" t="s">
        <v>54</v>
      </c>
      <c r="E42" s="71" t="s">
        <v>270</v>
      </c>
      <c r="F42" s="72"/>
      <c r="G42" s="73">
        <f>G43+G48</f>
        <v>4685545.21</v>
      </c>
      <c r="H42" s="73">
        <f>H43+H48</f>
        <v>4685545.21</v>
      </c>
      <c r="I42" s="121"/>
      <c r="J42" s="74">
        <f aca="true" t="shared" si="4" ref="J42:J50">H42/G42*100</f>
        <v>100</v>
      </c>
      <c r="L42" s="63"/>
    </row>
    <row r="43" spans="1:10" ht="32.25">
      <c r="A43" s="64" t="s">
        <v>134</v>
      </c>
      <c r="B43" s="25">
        <v>2</v>
      </c>
      <c r="C43" s="67" t="s">
        <v>18</v>
      </c>
      <c r="D43" s="9" t="s">
        <v>54</v>
      </c>
      <c r="E43" s="9" t="s">
        <v>268</v>
      </c>
      <c r="F43" s="10" t="s">
        <v>42</v>
      </c>
      <c r="G43" s="26">
        <f>G44+G46</f>
        <v>4203126.63</v>
      </c>
      <c r="H43" s="26">
        <f>H44+H46</f>
        <v>4203126.63</v>
      </c>
      <c r="I43" s="112"/>
      <c r="J43" s="28">
        <f t="shared" si="4"/>
        <v>100</v>
      </c>
    </row>
    <row r="44" spans="1:10" ht="43.5">
      <c r="A44" s="144" t="s">
        <v>219</v>
      </c>
      <c r="B44" s="25"/>
      <c r="C44" s="67" t="s">
        <v>18</v>
      </c>
      <c r="D44" s="9" t="s">
        <v>54</v>
      </c>
      <c r="E44" s="9" t="s">
        <v>268</v>
      </c>
      <c r="F44" s="10" t="s">
        <v>123</v>
      </c>
      <c r="G44" s="26">
        <f>G45</f>
        <v>4175608.63</v>
      </c>
      <c r="H44" s="26">
        <f>H45</f>
        <v>4175608.63</v>
      </c>
      <c r="I44" s="112"/>
      <c r="J44" s="28">
        <f t="shared" si="4"/>
        <v>100</v>
      </c>
    </row>
    <row r="45" spans="1:10" ht="21.75">
      <c r="A45" s="144" t="s">
        <v>220</v>
      </c>
      <c r="B45" s="25">
        <v>2</v>
      </c>
      <c r="C45" s="67" t="s">
        <v>18</v>
      </c>
      <c r="D45" s="9" t="s">
        <v>54</v>
      </c>
      <c r="E45" s="9" t="s">
        <v>268</v>
      </c>
      <c r="F45" s="10" t="s">
        <v>17</v>
      </c>
      <c r="G45" s="68">
        <v>4175608.63</v>
      </c>
      <c r="H45" s="69">
        <v>4175608.63</v>
      </c>
      <c r="I45" s="116"/>
      <c r="J45" s="28">
        <f t="shared" si="4"/>
        <v>100</v>
      </c>
    </row>
    <row r="46" spans="1:10" ht="21.75">
      <c r="A46" s="64" t="s">
        <v>141</v>
      </c>
      <c r="B46" s="25"/>
      <c r="C46" s="67" t="s">
        <v>18</v>
      </c>
      <c r="D46" s="9" t="s">
        <v>54</v>
      </c>
      <c r="E46" s="9" t="s">
        <v>268</v>
      </c>
      <c r="F46" s="10" t="s">
        <v>143</v>
      </c>
      <c r="G46" s="26">
        <f>G47</f>
        <v>27518</v>
      </c>
      <c r="H46" s="26">
        <f>H47</f>
        <v>27518</v>
      </c>
      <c r="I46" s="123"/>
      <c r="J46" s="28">
        <f t="shared" si="4"/>
        <v>100</v>
      </c>
    </row>
    <row r="47" spans="1:12" ht="21.75">
      <c r="A47" s="64" t="s">
        <v>124</v>
      </c>
      <c r="B47" s="25"/>
      <c r="C47" s="67" t="s">
        <v>18</v>
      </c>
      <c r="D47" s="9" t="s">
        <v>54</v>
      </c>
      <c r="E47" s="9" t="s">
        <v>268</v>
      </c>
      <c r="F47" s="10" t="s">
        <v>125</v>
      </c>
      <c r="G47" s="68">
        <v>27518</v>
      </c>
      <c r="H47" s="69">
        <v>27518</v>
      </c>
      <c r="I47" s="123"/>
      <c r="J47" s="28">
        <f t="shared" si="4"/>
        <v>100</v>
      </c>
      <c r="L47" s="63"/>
    </row>
    <row r="48" spans="1:12" ht="32.25">
      <c r="A48" s="64" t="s">
        <v>269</v>
      </c>
      <c r="B48" s="25"/>
      <c r="C48" s="67" t="s">
        <v>18</v>
      </c>
      <c r="D48" s="9" t="s">
        <v>54</v>
      </c>
      <c r="E48" s="9" t="s">
        <v>271</v>
      </c>
      <c r="F48" s="10"/>
      <c r="G48" s="26">
        <f>G49</f>
        <v>482418.58</v>
      </c>
      <c r="H48" s="26">
        <f>H49</f>
        <v>482418.58</v>
      </c>
      <c r="I48" s="112"/>
      <c r="J48" s="28">
        <f t="shared" si="4"/>
        <v>100</v>
      </c>
      <c r="L48" s="63"/>
    </row>
    <row r="49" spans="1:12" ht="21.75">
      <c r="A49" s="64" t="s">
        <v>141</v>
      </c>
      <c r="B49" s="25"/>
      <c r="C49" s="67" t="s">
        <v>18</v>
      </c>
      <c r="D49" s="9" t="s">
        <v>54</v>
      </c>
      <c r="E49" s="9" t="s">
        <v>271</v>
      </c>
      <c r="F49" s="10" t="s">
        <v>143</v>
      </c>
      <c r="G49" s="26">
        <f>G50</f>
        <v>482418.58</v>
      </c>
      <c r="H49" s="26">
        <f>H50</f>
        <v>482418.58</v>
      </c>
      <c r="I49" s="112"/>
      <c r="J49" s="28">
        <f t="shared" si="4"/>
        <v>100</v>
      </c>
      <c r="L49" s="63"/>
    </row>
    <row r="50" spans="1:12" ht="21.75">
      <c r="A50" s="64" t="s">
        <v>124</v>
      </c>
      <c r="B50" s="25"/>
      <c r="C50" s="67" t="s">
        <v>18</v>
      </c>
      <c r="D50" s="9" t="s">
        <v>54</v>
      </c>
      <c r="E50" s="9" t="s">
        <v>271</v>
      </c>
      <c r="F50" s="10" t="s">
        <v>125</v>
      </c>
      <c r="G50" s="68">
        <v>482418.58</v>
      </c>
      <c r="H50" s="69">
        <v>482418.58</v>
      </c>
      <c r="I50" s="112"/>
      <c r="J50" s="28">
        <f t="shared" si="4"/>
        <v>100</v>
      </c>
      <c r="L50" s="63"/>
    </row>
    <row r="51" spans="1:12" ht="32.25">
      <c r="A51" s="143" t="s">
        <v>132</v>
      </c>
      <c r="B51" s="70"/>
      <c r="C51" s="76" t="s">
        <v>18</v>
      </c>
      <c r="D51" s="71" t="s">
        <v>54</v>
      </c>
      <c r="E51" s="71" t="s">
        <v>272</v>
      </c>
      <c r="F51" s="72"/>
      <c r="G51" s="73">
        <f aca="true" t="shared" si="5" ref="G51:H53">G52</f>
        <v>997152.75</v>
      </c>
      <c r="H51" s="73">
        <f t="shared" si="5"/>
        <v>997152.75</v>
      </c>
      <c r="I51" s="121"/>
      <c r="J51" s="74">
        <f aca="true" t="shared" si="6" ref="J51:J67">H51/G51*100</f>
        <v>100</v>
      </c>
      <c r="L51" s="63"/>
    </row>
    <row r="52" spans="1:12" ht="21.75">
      <c r="A52" s="64" t="s">
        <v>133</v>
      </c>
      <c r="B52" s="25"/>
      <c r="C52" s="67" t="s">
        <v>18</v>
      </c>
      <c r="D52" s="9" t="s">
        <v>54</v>
      </c>
      <c r="E52" s="9" t="s">
        <v>273</v>
      </c>
      <c r="F52" s="10"/>
      <c r="G52" s="26">
        <f t="shared" si="5"/>
        <v>997152.75</v>
      </c>
      <c r="H52" s="26">
        <f t="shared" si="5"/>
        <v>997152.75</v>
      </c>
      <c r="I52" s="112"/>
      <c r="J52" s="28">
        <f t="shared" si="6"/>
        <v>100</v>
      </c>
      <c r="L52" s="63"/>
    </row>
    <row r="53" spans="1:12" ht="21.75">
      <c r="A53" s="64" t="s">
        <v>141</v>
      </c>
      <c r="B53" s="25"/>
      <c r="C53" s="67" t="s">
        <v>18</v>
      </c>
      <c r="D53" s="9" t="s">
        <v>54</v>
      </c>
      <c r="E53" s="9" t="s">
        <v>273</v>
      </c>
      <c r="F53" s="10" t="s">
        <v>143</v>
      </c>
      <c r="G53" s="26">
        <f t="shared" si="5"/>
        <v>997152.75</v>
      </c>
      <c r="H53" s="26">
        <f t="shared" si="5"/>
        <v>997152.75</v>
      </c>
      <c r="I53" s="112"/>
      <c r="J53" s="28">
        <f t="shared" si="6"/>
        <v>100</v>
      </c>
      <c r="L53" s="63"/>
    </row>
    <row r="54" spans="1:12" ht="21.75">
      <c r="A54" s="64" t="s">
        <v>124</v>
      </c>
      <c r="B54" s="25"/>
      <c r="C54" s="67" t="s">
        <v>18</v>
      </c>
      <c r="D54" s="9" t="s">
        <v>54</v>
      </c>
      <c r="E54" s="9" t="s">
        <v>273</v>
      </c>
      <c r="F54" s="10" t="s">
        <v>125</v>
      </c>
      <c r="G54" s="68">
        <v>997152.75</v>
      </c>
      <c r="H54" s="69">
        <v>997152.75</v>
      </c>
      <c r="I54" s="116"/>
      <c r="J54" s="28">
        <f t="shared" si="6"/>
        <v>100</v>
      </c>
      <c r="L54" s="63"/>
    </row>
    <row r="55" spans="1:12" ht="32.25">
      <c r="A55" s="143" t="s">
        <v>163</v>
      </c>
      <c r="B55" s="25"/>
      <c r="C55" s="76" t="s">
        <v>18</v>
      </c>
      <c r="D55" s="71" t="s">
        <v>54</v>
      </c>
      <c r="E55" s="71" t="s">
        <v>275</v>
      </c>
      <c r="F55" s="72"/>
      <c r="G55" s="73">
        <f>G56+G61</f>
        <v>316977.82</v>
      </c>
      <c r="H55" s="73">
        <f>H56+H61</f>
        <v>316977.82</v>
      </c>
      <c r="I55" s="130"/>
      <c r="J55" s="74">
        <f t="shared" si="6"/>
        <v>100</v>
      </c>
      <c r="L55" s="63"/>
    </row>
    <row r="56" spans="1:12" ht="12.75">
      <c r="A56" s="64" t="s">
        <v>274</v>
      </c>
      <c r="B56" s="25"/>
      <c r="C56" s="67" t="s">
        <v>18</v>
      </c>
      <c r="D56" s="9" t="s">
        <v>54</v>
      </c>
      <c r="E56" s="9" t="s">
        <v>276</v>
      </c>
      <c r="F56" s="10"/>
      <c r="G56" s="68">
        <f>G57+G59</f>
        <v>258541.05</v>
      </c>
      <c r="H56" s="68">
        <f>H57+H59</f>
        <v>258541.05</v>
      </c>
      <c r="I56" s="118"/>
      <c r="J56" s="28">
        <f t="shared" si="6"/>
        <v>100</v>
      </c>
      <c r="L56" s="63"/>
    </row>
    <row r="57" spans="1:12" ht="21.75">
      <c r="A57" s="64" t="s">
        <v>141</v>
      </c>
      <c r="B57" s="25"/>
      <c r="C57" s="67" t="s">
        <v>18</v>
      </c>
      <c r="D57" s="9" t="s">
        <v>54</v>
      </c>
      <c r="E57" s="9" t="s">
        <v>276</v>
      </c>
      <c r="F57" s="10" t="s">
        <v>143</v>
      </c>
      <c r="G57" s="26">
        <f>G58</f>
        <v>253541.05</v>
      </c>
      <c r="H57" s="26">
        <f>H58</f>
        <v>253541.05</v>
      </c>
      <c r="I57" s="118"/>
      <c r="J57" s="28">
        <f t="shared" si="6"/>
        <v>100</v>
      </c>
      <c r="L57" s="63"/>
    </row>
    <row r="58" spans="1:12" ht="21.75">
      <c r="A58" s="64" t="s">
        <v>124</v>
      </c>
      <c r="B58" s="25"/>
      <c r="C58" s="67" t="s">
        <v>18</v>
      </c>
      <c r="D58" s="9" t="s">
        <v>54</v>
      </c>
      <c r="E58" s="9" t="s">
        <v>276</v>
      </c>
      <c r="F58" s="10" t="s">
        <v>125</v>
      </c>
      <c r="G58" s="68">
        <v>253541.05</v>
      </c>
      <c r="H58" s="69">
        <v>253541.05</v>
      </c>
      <c r="I58" s="118"/>
      <c r="J58" s="28">
        <f t="shared" si="6"/>
        <v>100</v>
      </c>
      <c r="L58" s="63"/>
    </row>
    <row r="59" spans="1:12" ht="12.75">
      <c r="A59" s="64" t="s">
        <v>152</v>
      </c>
      <c r="B59" s="25"/>
      <c r="C59" s="67" t="s">
        <v>18</v>
      </c>
      <c r="D59" s="9" t="s">
        <v>54</v>
      </c>
      <c r="E59" s="9" t="s">
        <v>276</v>
      </c>
      <c r="F59" s="10" t="s">
        <v>150</v>
      </c>
      <c r="G59" s="26">
        <f>G60</f>
        <v>5000</v>
      </c>
      <c r="H59" s="26">
        <f>H60</f>
        <v>5000</v>
      </c>
      <c r="I59" s="118"/>
      <c r="J59" s="28">
        <f t="shared" si="6"/>
        <v>100</v>
      </c>
      <c r="L59" s="63"/>
    </row>
    <row r="60" spans="1:12" ht="12.75">
      <c r="A60" s="64" t="s">
        <v>153</v>
      </c>
      <c r="B60" s="25"/>
      <c r="C60" s="67" t="s">
        <v>18</v>
      </c>
      <c r="D60" s="9" t="s">
        <v>54</v>
      </c>
      <c r="E60" s="9" t="s">
        <v>276</v>
      </c>
      <c r="F60" s="10" t="s">
        <v>151</v>
      </c>
      <c r="G60" s="68">
        <v>5000</v>
      </c>
      <c r="H60" s="69">
        <v>5000</v>
      </c>
      <c r="I60" s="118"/>
      <c r="J60" s="28">
        <f t="shared" si="6"/>
        <v>100</v>
      </c>
      <c r="L60" s="63"/>
    </row>
    <row r="61" spans="1:12" ht="12.75">
      <c r="A61" s="64" t="s">
        <v>277</v>
      </c>
      <c r="B61" s="25"/>
      <c r="C61" s="67" t="s">
        <v>18</v>
      </c>
      <c r="D61" s="9" t="s">
        <v>54</v>
      </c>
      <c r="E61" s="9" t="s">
        <v>278</v>
      </c>
      <c r="F61" s="10"/>
      <c r="G61" s="26">
        <f>G62</f>
        <v>58436.77</v>
      </c>
      <c r="H61" s="26">
        <f>H62</f>
        <v>58436.77</v>
      </c>
      <c r="I61" s="118"/>
      <c r="J61" s="28">
        <f t="shared" si="6"/>
        <v>100</v>
      </c>
      <c r="L61" s="63"/>
    </row>
    <row r="62" spans="1:12" ht="21.75">
      <c r="A62" s="64" t="s">
        <v>141</v>
      </c>
      <c r="B62" s="25"/>
      <c r="C62" s="67" t="s">
        <v>18</v>
      </c>
      <c r="D62" s="9" t="s">
        <v>54</v>
      </c>
      <c r="E62" s="9" t="s">
        <v>278</v>
      </c>
      <c r="F62" s="10" t="s">
        <v>143</v>
      </c>
      <c r="G62" s="26">
        <f>G63</f>
        <v>58436.77</v>
      </c>
      <c r="H62" s="26">
        <f>H63</f>
        <v>58436.77</v>
      </c>
      <c r="I62" s="118"/>
      <c r="J62" s="28">
        <f t="shared" si="6"/>
        <v>100</v>
      </c>
      <c r="L62" s="63"/>
    </row>
    <row r="63" spans="1:12" ht="21.75">
      <c r="A63" s="64" t="s">
        <v>124</v>
      </c>
      <c r="B63" s="25"/>
      <c r="C63" s="67" t="s">
        <v>18</v>
      </c>
      <c r="D63" s="9" t="s">
        <v>54</v>
      </c>
      <c r="E63" s="9" t="s">
        <v>278</v>
      </c>
      <c r="F63" s="10" t="s">
        <v>125</v>
      </c>
      <c r="G63" s="68">
        <v>58436.77</v>
      </c>
      <c r="H63" s="69">
        <v>58436.77</v>
      </c>
      <c r="I63" s="118"/>
      <c r="J63" s="28">
        <f t="shared" si="6"/>
        <v>100</v>
      </c>
      <c r="L63" s="63"/>
    </row>
    <row r="64" spans="1:12" ht="32.25">
      <c r="A64" s="143" t="s">
        <v>136</v>
      </c>
      <c r="B64" s="70"/>
      <c r="C64" s="76" t="s">
        <v>18</v>
      </c>
      <c r="D64" s="71" t="s">
        <v>54</v>
      </c>
      <c r="E64" s="71" t="s">
        <v>279</v>
      </c>
      <c r="F64" s="72"/>
      <c r="G64" s="73">
        <f aca="true" t="shared" si="7" ref="G64:H66">G65</f>
        <v>1445011.06</v>
      </c>
      <c r="H64" s="73">
        <f t="shared" si="7"/>
        <v>1445011.06</v>
      </c>
      <c r="I64" s="121"/>
      <c r="J64" s="74">
        <f t="shared" si="6"/>
        <v>100</v>
      </c>
      <c r="L64" s="63"/>
    </row>
    <row r="65" spans="1:12" ht="21.75">
      <c r="A65" s="64" t="s">
        <v>138</v>
      </c>
      <c r="B65" s="25"/>
      <c r="C65" s="67" t="s">
        <v>18</v>
      </c>
      <c r="D65" s="9" t="s">
        <v>54</v>
      </c>
      <c r="E65" s="9" t="s">
        <v>280</v>
      </c>
      <c r="F65" s="10"/>
      <c r="G65" s="26">
        <f t="shared" si="7"/>
        <v>1445011.06</v>
      </c>
      <c r="H65" s="26">
        <f t="shared" si="7"/>
        <v>1445011.06</v>
      </c>
      <c r="I65" s="117"/>
      <c r="J65" s="28">
        <f t="shared" si="6"/>
        <v>100</v>
      </c>
      <c r="L65" s="63"/>
    </row>
    <row r="66" spans="1:12" ht="21.75">
      <c r="A66" s="64" t="s">
        <v>141</v>
      </c>
      <c r="B66" s="25"/>
      <c r="C66" s="67" t="s">
        <v>18</v>
      </c>
      <c r="D66" s="9" t="s">
        <v>54</v>
      </c>
      <c r="E66" s="9" t="s">
        <v>280</v>
      </c>
      <c r="F66" s="10" t="s">
        <v>143</v>
      </c>
      <c r="G66" s="26">
        <f t="shared" si="7"/>
        <v>1445011.06</v>
      </c>
      <c r="H66" s="26">
        <f t="shared" si="7"/>
        <v>1445011.06</v>
      </c>
      <c r="I66" s="117"/>
      <c r="J66" s="28">
        <f t="shared" si="6"/>
        <v>100</v>
      </c>
      <c r="L66" s="63"/>
    </row>
    <row r="67" spans="1:12" ht="21.75">
      <c r="A67" s="64" t="s">
        <v>124</v>
      </c>
      <c r="B67" s="25"/>
      <c r="C67" s="67" t="s">
        <v>18</v>
      </c>
      <c r="D67" s="9" t="s">
        <v>54</v>
      </c>
      <c r="E67" s="9" t="s">
        <v>280</v>
      </c>
      <c r="F67" s="10" t="s">
        <v>125</v>
      </c>
      <c r="G67" s="68">
        <v>1445011.06</v>
      </c>
      <c r="H67" s="69">
        <v>1445011.06</v>
      </c>
      <c r="I67" s="117"/>
      <c r="J67" s="28">
        <f t="shared" si="6"/>
        <v>100</v>
      </c>
      <c r="L67" s="63"/>
    </row>
    <row r="68" spans="1:10" ht="21.75">
      <c r="A68" s="143" t="s">
        <v>139</v>
      </c>
      <c r="B68" s="70"/>
      <c r="C68" s="76" t="s">
        <v>18</v>
      </c>
      <c r="D68" s="71" t="s">
        <v>54</v>
      </c>
      <c r="E68" s="71" t="s">
        <v>281</v>
      </c>
      <c r="F68" s="72"/>
      <c r="G68" s="73">
        <f aca="true" t="shared" si="8" ref="G68:H70">G69</f>
        <v>361345</v>
      </c>
      <c r="H68" s="73">
        <f t="shared" si="8"/>
        <v>361345</v>
      </c>
      <c r="I68" s="121"/>
      <c r="J68" s="74">
        <f aca="true" t="shared" si="9" ref="J68:J74">H68/G68*100</f>
        <v>100</v>
      </c>
    </row>
    <row r="69" spans="1:10" ht="21.75">
      <c r="A69" s="64" t="s">
        <v>140</v>
      </c>
      <c r="B69" s="25"/>
      <c r="C69" s="67" t="s">
        <v>18</v>
      </c>
      <c r="D69" s="9" t="s">
        <v>54</v>
      </c>
      <c r="E69" s="9" t="s">
        <v>282</v>
      </c>
      <c r="F69" s="10"/>
      <c r="G69" s="26">
        <f t="shared" si="8"/>
        <v>361345</v>
      </c>
      <c r="H69" s="26">
        <f t="shared" si="8"/>
        <v>361345</v>
      </c>
      <c r="I69" s="112"/>
      <c r="J69" s="28">
        <f t="shared" si="9"/>
        <v>100</v>
      </c>
    </row>
    <row r="70" spans="1:10" ht="21.75">
      <c r="A70" s="64" t="s">
        <v>141</v>
      </c>
      <c r="B70" s="25"/>
      <c r="C70" s="67" t="s">
        <v>18</v>
      </c>
      <c r="D70" s="9" t="s">
        <v>54</v>
      </c>
      <c r="E70" s="9" t="s">
        <v>282</v>
      </c>
      <c r="F70" s="10" t="s">
        <v>143</v>
      </c>
      <c r="G70" s="26">
        <f t="shared" si="8"/>
        <v>361345</v>
      </c>
      <c r="H70" s="26">
        <f t="shared" si="8"/>
        <v>361345</v>
      </c>
      <c r="I70" s="112"/>
      <c r="J70" s="28">
        <f t="shared" si="9"/>
        <v>100</v>
      </c>
    </row>
    <row r="71" spans="1:10" ht="21.75">
      <c r="A71" s="64" t="s">
        <v>124</v>
      </c>
      <c r="B71" s="25"/>
      <c r="C71" s="67" t="s">
        <v>18</v>
      </c>
      <c r="D71" s="9" t="s">
        <v>54</v>
      </c>
      <c r="E71" s="9" t="s">
        <v>282</v>
      </c>
      <c r="F71" s="10" t="s">
        <v>125</v>
      </c>
      <c r="G71" s="68">
        <v>361345</v>
      </c>
      <c r="H71" s="69">
        <v>361345</v>
      </c>
      <c r="I71" s="116"/>
      <c r="J71" s="28">
        <f t="shared" si="9"/>
        <v>100</v>
      </c>
    </row>
    <row r="72" spans="1:10" s="174" customFormat="1" ht="21.75">
      <c r="A72" s="143" t="s">
        <v>287</v>
      </c>
      <c r="B72" s="70"/>
      <c r="C72" s="76" t="s">
        <v>18</v>
      </c>
      <c r="D72" s="71" t="s">
        <v>54</v>
      </c>
      <c r="E72" s="71" t="s">
        <v>286</v>
      </c>
      <c r="F72" s="72"/>
      <c r="G72" s="176">
        <f>G73</f>
        <v>20000000</v>
      </c>
      <c r="H72" s="176">
        <f>H73</f>
        <v>20000000</v>
      </c>
      <c r="I72" s="173"/>
      <c r="J72" s="28">
        <f t="shared" si="9"/>
        <v>100</v>
      </c>
    </row>
    <row r="73" spans="1:10" ht="12.75">
      <c r="A73" s="175" t="s">
        <v>288</v>
      </c>
      <c r="B73" s="25"/>
      <c r="C73" s="67" t="s">
        <v>18</v>
      </c>
      <c r="D73" s="9" t="s">
        <v>54</v>
      </c>
      <c r="E73" s="9" t="s">
        <v>286</v>
      </c>
      <c r="F73" s="10" t="s">
        <v>148</v>
      </c>
      <c r="G73" s="26">
        <f>G74</f>
        <v>20000000</v>
      </c>
      <c r="H73" s="26">
        <f>H74</f>
        <v>20000000</v>
      </c>
      <c r="I73" s="118"/>
      <c r="J73" s="28">
        <f t="shared" si="9"/>
        <v>100</v>
      </c>
    </row>
    <row r="74" spans="1:10" ht="12.75">
      <c r="A74" s="175" t="s">
        <v>289</v>
      </c>
      <c r="B74" s="25"/>
      <c r="C74" s="67" t="s">
        <v>18</v>
      </c>
      <c r="D74" s="9" t="s">
        <v>54</v>
      </c>
      <c r="E74" s="9" t="s">
        <v>286</v>
      </c>
      <c r="F74" s="10" t="s">
        <v>112</v>
      </c>
      <c r="G74" s="68">
        <v>20000000</v>
      </c>
      <c r="H74" s="68">
        <v>20000000</v>
      </c>
      <c r="I74" s="118"/>
      <c r="J74" s="28">
        <f t="shared" si="9"/>
        <v>100</v>
      </c>
    </row>
    <row r="75" spans="1:12" ht="12.75">
      <c r="A75" s="143" t="s">
        <v>53</v>
      </c>
      <c r="B75" s="70"/>
      <c r="C75" s="76" t="s">
        <v>18</v>
      </c>
      <c r="D75" s="71" t="s">
        <v>54</v>
      </c>
      <c r="E75" s="71" t="s">
        <v>290</v>
      </c>
      <c r="F75" s="72"/>
      <c r="G75" s="73">
        <f>G76+G78+G80</f>
        <v>1067068.17</v>
      </c>
      <c r="H75" s="73">
        <f>H76+H78+H80</f>
        <v>1067068.17</v>
      </c>
      <c r="I75" s="121"/>
      <c r="J75" s="74">
        <f aca="true" t="shared" si="10" ref="J75:J81">H75/G75*100</f>
        <v>100</v>
      </c>
      <c r="L75" s="63"/>
    </row>
    <row r="76" spans="1:12" ht="21.75">
      <c r="A76" s="64" t="s">
        <v>141</v>
      </c>
      <c r="B76" s="25"/>
      <c r="C76" s="67" t="s">
        <v>18</v>
      </c>
      <c r="D76" s="9" t="s">
        <v>54</v>
      </c>
      <c r="E76" s="9" t="s">
        <v>290</v>
      </c>
      <c r="F76" s="10" t="s">
        <v>143</v>
      </c>
      <c r="G76" s="26">
        <f>G77</f>
        <v>430685.3</v>
      </c>
      <c r="H76" s="26">
        <f>H77</f>
        <v>430685.3</v>
      </c>
      <c r="I76" s="112"/>
      <c r="J76" s="28">
        <f t="shared" si="10"/>
        <v>100</v>
      </c>
      <c r="L76" s="63"/>
    </row>
    <row r="77" spans="1:12" ht="21.75">
      <c r="A77" s="64" t="s">
        <v>124</v>
      </c>
      <c r="B77" s="25"/>
      <c r="C77" s="67" t="s">
        <v>18</v>
      </c>
      <c r="D77" s="9" t="s">
        <v>54</v>
      </c>
      <c r="E77" s="9" t="s">
        <v>290</v>
      </c>
      <c r="F77" s="10" t="s">
        <v>125</v>
      </c>
      <c r="G77" s="68">
        <v>430685.3</v>
      </c>
      <c r="H77" s="68">
        <v>430685.3</v>
      </c>
      <c r="I77" s="118"/>
      <c r="J77" s="28">
        <f t="shared" si="10"/>
        <v>100</v>
      </c>
      <c r="L77" s="63"/>
    </row>
    <row r="78" spans="1:12" ht="12.75">
      <c r="A78" s="64" t="s">
        <v>152</v>
      </c>
      <c r="B78" s="25"/>
      <c r="C78" s="67" t="s">
        <v>18</v>
      </c>
      <c r="D78" s="9" t="s">
        <v>54</v>
      </c>
      <c r="E78" s="9" t="s">
        <v>290</v>
      </c>
      <c r="F78" s="10" t="s">
        <v>150</v>
      </c>
      <c r="G78" s="26">
        <f>G79</f>
        <v>562762.87</v>
      </c>
      <c r="H78" s="26">
        <f>H79</f>
        <v>562762.87</v>
      </c>
      <c r="I78" s="112"/>
      <c r="J78" s="28">
        <f t="shared" si="10"/>
        <v>100</v>
      </c>
      <c r="L78" s="63"/>
    </row>
    <row r="79" spans="1:12" ht="12.75">
      <c r="A79" s="64" t="s">
        <v>153</v>
      </c>
      <c r="B79" s="25"/>
      <c r="C79" s="67" t="s">
        <v>18</v>
      </c>
      <c r="D79" s="9" t="s">
        <v>54</v>
      </c>
      <c r="E79" s="9" t="s">
        <v>290</v>
      </c>
      <c r="F79" s="10" t="s">
        <v>151</v>
      </c>
      <c r="G79" s="68">
        <v>562762.87</v>
      </c>
      <c r="H79" s="68">
        <v>562762.87</v>
      </c>
      <c r="I79" s="118"/>
      <c r="J79" s="28">
        <f t="shared" si="10"/>
        <v>100</v>
      </c>
      <c r="L79" s="63"/>
    </row>
    <row r="80" spans="1:12" ht="12.75">
      <c r="A80" s="64" t="s">
        <v>144</v>
      </c>
      <c r="B80" s="25"/>
      <c r="C80" s="67" t="s">
        <v>18</v>
      </c>
      <c r="D80" s="9" t="s">
        <v>54</v>
      </c>
      <c r="E80" s="9" t="s">
        <v>290</v>
      </c>
      <c r="F80" s="10" t="s">
        <v>145</v>
      </c>
      <c r="G80" s="26">
        <f>G81</f>
        <v>73620</v>
      </c>
      <c r="H80" s="26">
        <f>H81</f>
        <v>73620</v>
      </c>
      <c r="I80" s="112"/>
      <c r="J80" s="28">
        <f t="shared" si="10"/>
        <v>100</v>
      </c>
      <c r="L80" s="63"/>
    </row>
    <row r="81" spans="1:12" ht="12.75">
      <c r="A81" s="64" t="s">
        <v>128</v>
      </c>
      <c r="B81" s="25"/>
      <c r="C81" s="67" t="s">
        <v>18</v>
      </c>
      <c r="D81" s="9" t="s">
        <v>54</v>
      </c>
      <c r="E81" s="9" t="s">
        <v>290</v>
      </c>
      <c r="F81" s="10" t="s">
        <v>126</v>
      </c>
      <c r="G81" s="68">
        <v>73620</v>
      </c>
      <c r="H81" s="68">
        <v>73620</v>
      </c>
      <c r="I81" s="118"/>
      <c r="J81" s="28">
        <f t="shared" si="10"/>
        <v>100</v>
      </c>
      <c r="L81" s="63"/>
    </row>
    <row r="82" spans="1:12" ht="12.75">
      <c r="A82" s="142" t="s">
        <v>83</v>
      </c>
      <c r="B82" s="91"/>
      <c r="C82" s="92" t="s">
        <v>18</v>
      </c>
      <c r="D82" s="93" t="s">
        <v>82</v>
      </c>
      <c r="E82" s="93"/>
      <c r="F82" s="94"/>
      <c r="G82" s="95">
        <f>G83</f>
        <v>298320</v>
      </c>
      <c r="H82" s="95">
        <f>H83</f>
        <v>290648.57</v>
      </c>
      <c r="I82" s="121">
        <f>G82-H82</f>
        <v>7671.429999999993</v>
      </c>
      <c r="J82" s="96">
        <f aca="true" t="shared" si="11" ref="J82:J125">H82/G82*100</f>
        <v>97.4284560203808</v>
      </c>
      <c r="L82" s="63"/>
    </row>
    <row r="83" spans="1:10" ht="15.75" customHeight="1">
      <c r="A83" s="142" t="s">
        <v>233</v>
      </c>
      <c r="B83" s="91">
        <v>2</v>
      </c>
      <c r="C83" s="92" t="s">
        <v>18</v>
      </c>
      <c r="D83" s="93" t="s">
        <v>56</v>
      </c>
      <c r="E83" s="93" t="s">
        <v>42</v>
      </c>
      <c r="F83" s="94" t="s">
        <v>42</v>
      </c>
      <c r="G83" s="95">
        <f>G84</f>
        <v>298320</v>
      </c>
      <c r="H83" s="97">
        <f>H84</f>
        <v>290648.57</v>
      </c>
      <c r="I83" s="121">
        <f>G83-H83</f>
        <v>7671.429999999993</v>
      </c>
      <c r="J83" s="96">
        <f t="shared" si="11"/>
        <v>97.4284560203808</v>
      </c>
    </row>
    <row r="84" spans="1:10" ht="21.75">
      <c r="A84" s="143" t="s">
        <v>57</v>
      </c>
      <c r="B84" s="25">
        <v>2</v>
      </c>
      <c r="C84" s="76" t="s">
        <v>18</v>
      </c>
      <c r="D84" s="71" t="s">
        <v>56</v>
      </c>
      <c r="E84" s="71" t="s">
        <v>291</v>
      </c>
      <c r="F84" s="72" t="s">
        <v>42</v>
      </c>
      <c r="G84" s="73">
        <f>G85+G87</f>
        <v>298320</v>
      </c>
      <c r="H84" s="73">
        <f>H85+H87</f>
        <v>290648.57</v>
      </c>
      <c r="I84" s="121">
        <f>G84-H84</f>
        <v>7671.429999999993</v>
      </c>
      <c r="J84" s="74">
        <f t="shared" si="11"/>
        <v>97.4284560203808</v>
      </c>
    </row>
    <row r="85" spans="1:10" ht="43.5">
      <c r="A85" s="64" t="s">
        <v>142</v>
      </c>
      <c r="B85" s="25">
        <v>2</v>
      </c>
      <c r="C85" s="67" t="s">
        <v>18</v>
      </c>
      <c r="D85" s="9" t="s">
        <v>56</v>
      </c>
      <c r="E85" s="9" t="s">
        <v>291</v>
      </c>
      <c r="F85" s="10" t="s">
        <v>123</v>
      </c>
      <c r="G85" s="26">
        <f>G86</f>
        <v>252377.24</v>
      </c>
      <c r="H85" s="27">
        <f>H86</f>
        <v>252377.24</v>
      </c>
      <c r="I85" s="123"/>
      <c r="J85" s="28">
        <f t="shared" si="11"/>
        <v>100</v>
      </c>
    </row>
    <row r="86" spans="1:10" ht="21.75">
      <c r="A86" s="64" t="s">
        <v>127</v>
      </c>
      <c r="B86" s="25"/>
      <c r="C86" s="67" t="s">
        <v>18</v>
      </c>
      <c r="D86" s="9" t="s">
        <v>56</v>
      </c>
      <c r="E86" s="9" t="s">
        <v>291</v>
      </c>
      <c r="F86" s="10" t="s">
        <v>17</v>
      </c>
      <c r="G86" s="68">
        <v>252377.24</v>
      </c>
      <c r="H86" s="68">
        <v>252377.24</v>
      </c>
      <c r="I86" s="118"/>
      <c r="J86" s="28">
        <f t="shared" si="11"/>
        <v>100</v>
      </c>
    </row>
    <row r="87" spans="1:10" ht="21.75">
      <c r="A87" s="64" t="s">
        <v>141</v>
      </c>
      <c r="B87" s="25"/>
      <c r="C87" s="67" t="s">
        <v>18</v>
      </c>
      <c r="D87" s="9" t="s">
        <v>56</v>
      </c>
      <c r="E87" s="9" t="s">
        <v>291</v>
      </c>
      <c r="F87" s="10" t="s">
        <v>143</v>
      </c>
      <c r="G87" s="26">
        <f>G88</f>
        <v>45942.76</v>
      </c>
      <c r="H87" s="26">
        <f>H88</f>
        <v>38271.33</v>
      </c>
      <c r="I87" s="112">
        <f>G87-H87</f>
        <v>7671.43</v>
      </c>
      <c r="J87" s="28">
        <f t="shared" si="11"/>
        <v>83.3022003902247</v>
      </c>
    </row>
    <row r="88" spans="1:10" ht="21.75">
      <c r="A88" s="64" t="s">
        <v>124</v>
      </c>
      <c r="B88" s="25"/>
      <c r="C88" s="67" t="s">
        <v>18</v>
      </c>
      <c r="D88" s="9" t="s">
        <v>56</v>
      </c>
      <c r="E88" s="9" t="s">
        <v>291</v>
      </c>
      <c r="F88" s="10" t="s">
        <v>125</v>
      </c>
      <c r="G88" s="68">
        <v>45942.76</v>
      </c>
      <c r="H88" s="68">
        <v>38271.33</v>
      </c>
      <c r="I88" s="112">
        <f>G88-H88</f>
        <v>7671.43</v>
      </c>
      <c r="J88" s="28">
        <f t="shared" si="11"/>
        <v>83.3022003902247</v>
      </c>
    </row>
    <row r="89" spans="1:10" ht="21.75">
      <c r="A89" s="142" t="s">
        <v>154</v>
      </c>
      <c r="B89" s="91"/>
      <c r="C89" s="92" t="s">
        <v>18</v>
      </c>
      <c r="D89" s="93" t="s">
        <v>84</v>
      </c>
      <c r="E89" s="93"/>
      <c r="F89" s="94"/>
      <c r="G89" s="95">
        <f>G90+G109</f>
        <v>2788785.75</v>
      </c>
      <c r="H89" s="95">
        <f>H90+H109</f>
        <v>2788785.75</v>
      </c>
      <c r="I89" s="113"/>
      <c r="J89" s="96">
        <f t="shared" si="11"/>
        <v>100</v>
      </c>
    </row>
    <row r="90" spans="1:10" ht="32.25">
      <c r="A90" s="142" t="s">
        <v>155</v>
      </c>
      <c r="B90" s="91"/>
      <c r="C90" s="92" t="s">
        <v>18</v>
      </c>
      <c r="D90" s="93" t="s">
        <v>59</v>
      </c>
      <c r="E90" s="93"/>
      <c r="F90" s="94"/>
      <c r="G90" s="95">
        <f>G91</f>
        <v>2115326.05</v>
      </c>
      <c r="H90" s="95">
        <f>H91</f>
        <v>2115326.05</v>
      </c>
      <c r="I90" s="113"/>
      <c r="J90" s="96">
        <f t="shared" si="11"/>
        <v>100</v>
      </c>
    </row>
    <row r="91" spans="1:10" ht="39" customHeight="1">
      <c r="A91" s="143" t="s">
        <v>299</v>
      </c>
      <c r="B91" s="25"/>
      <c r="C91" s="76" t="s">
        <v>18</v>
      </c>
      <c r="D91" s="71" t="s">
        <v>59</v>
      </c>
      <c r="E91" s="71" t="s">
        <v>292</v>
      </c>
      <c r="F91" s="72"/>
      <c r="G91" s="73">
        <f>G92+G95+G98+G103+G106</f>
        <v>2115326.05</v>
      </c>
      <c r="H91" s="73">
        <f>H92+H95+H98+H103+H106</f>
        <v>2115326.05</v>
      </c>
      <c r="I91" s="121"/>
      <c r="J91" s="74">
        <f t="shared" si="11"/>
        <v>100</v>
      </c>
    </row>
    <row r="92" spans="1:10" ht="12.75">
      <c r="A92" s="175" t="s">
        <v>298</v>
      </c>
      <c r="B92" s="25"/>
      <c r="C92" s="67" t="s">
        <v>18</v>
      </c>
      <c r="D92" s="9" t="s">
        <v>59</v>
      </c>
      <c r="E92" s="9" t="s">
        <v>293</v>
      </c>
      <c r="F92" s="10"/>
      <c r="G92" s="26">
        <f>G93</f>
        <v>185540.42</v>
      </c>
      <c r="H92" s="26">
        <f>H93</f>
        <v>185540.42</v>
      </c>
      <c r="I92" s="112"/>
      <c r="J92" s="28">
        <f t="shared" si="11"/>
        <v>100</v>
      </c>
    </row>
    <row r="93" spans="1:10" ht="21.75">
      <c r="A93" s="64" t="s">
        <v>141</v>
      </c>
      <c r="B93" s="25"/>
      <c r="C93" s="67" t="s">
        <v>18</v>
      </c>
      <c r="D93" s="9" t="s">
        <v>59</v>
      </c>
      <c r="E93" s="9" t="s">
        <v>293</v>
      </c>
      <c r="F93" s="10" t="s">
        <v>143</v>
      </c>
      <c r="G93" s="26">
        <f>G94</f>
        <v>185540.42</v>
      </c>
      <c r="H93" s="26">
        <f>H94</f>
        <v>185540.42</v>
      </c>
      <c r="I93" s="112"/>
      <c r="J93" s="28">
        <f t="shared" si="11"/>
        <v>100</v>
      </c>
    </row>
    <row r="94" spans="1:10" ht="21.75">
      <c r="A94" s="64" t="s">
        <v>124</v>
      </c>
      <c r="B94" s="25"/>
      <c r="C94" s="67" t="s">
        <v>18</v>
      </c>
      <c r="D94" s="9" t="s">
        <v>59</v>
      </c>
      <c r="E94" s="9" t="s">
        <v>293</v>
      </c>
      <c r="F94" s="10" t="s">
        <v>125</v>
      </c>
      <c r="G94" s="68">
        <v>185540.42</v>
      </c>
      <c r="H94" s="68">
        <v>185540.42</v>
      </c>
      <c r="I94" s="118"/>
      <c r="J94" s="28">
        <f t="shared" si="11"/>
        <v>100</v>
      </c>
    </row>
    <row r="95" spans="1:10" ht="12.75">
      <c r="A95" s="64" t="s">
        <v>296</v>
      </c>
      <c r="B95" s="25"/>
      <c r="C95" s="67" t="s">
        <v>18</v>
      </c>
      <c r="D95" s="9" t="s">
        <v>59</v>
      </c>
      <c r="E95" s="9" t="s">
        <v>294</v>
      </c>
      <c r="F95" s="10"/>
      <c r="G95" s="26">
        <f>G96</f>
        <v>1341194.63</v>
      </c>
      <c r="H95" s="26">
        <f>H96</f>
        <v>1341194.63</v>
      </c>
      <c r="I95" s="118"/>
      <c r="J95" s="28">
        <f t="shared" si="11"/>
        <v>100</v>
      </c>
    </row>
    <row r="96" spans="1:10" ht="43.5">
      <c r="A96" s="64" t="s">
        <v>142</v>
      </c>
      <c r="B96" s="25"/>
      <c r="C96" s="67" t="s">
        <v>18</v>
      </c>
      <c r="D96" s="9" t="s">
        <v>59</v>
      </c>
      <c r="E96" s="9" t="s">
        <v>294</v>
      </c>
      <c r="F96" s="10" t="s">
        <v>123</v>
      </c>
      <c r="G96" s="26">
        <f>G97</f>
        <v>1341194.63</v>
      </c>
      <c r="H96" s="26">
        <f>H97</f>
        <v>1341194.63</v>
      </c>
      <c r="I96" s="118"/>
      <c r="J96" s="28">
        <f t="shared" si="11"/>
        <v>100</v>
      </c>
    </row>
    <row r="97" spans="1:10" ht="21.75">
      <c r="A97" s="64" t="s">
        <v>127</v>
      </c>
      <c r="B97" s="25"/>
      <c r="C97" s="67" t="s">
        <v>18</v>
      </c>
      <c r="D97" s="9" t="s">
        <v>59</v>
      </c>
      <c r="E97" s="9" t="s">
        <v>294</v>
      </c>
      <c r="F97" s="10" t="s">
        <v>17</v>
      </c>
      <c r="G97" s="177">
        <v>1341194.63</v>
      </c>
      <c r="H97" s="177">
        <v>1341194.63</v>
      </c>
      <c r="I97" s="118"/>
      <c r="J97" s="28">
        <f t="shared" si="11"/>
        <v>100</v>
      </c>
    </row>
    <row r="98" spans="1:10" ht="12.75">
      <c r="A98" s="64" t="s">
        <v>297</v>
      </c>
      <c r="B98" s="25"/>
      <c r="C98" s="67" t="s">
        <v>18</v>
      </c>
      <c r="D98" s="9" t="s">
        <v>59</v>
      </c>
      <c r="E98" s="9" t="s">
        <v>295</v>
      </c>
      <c r="F98" s="10"/>
      <c r="G98" s="26">
        <f>G99+G101</f>
        <v>103561</v>
      </c>
      <c r="H98" s="26">
        <f>H99+H101</f>
        <v>103561</v>
      </c>
      <c r="I98" s="118"/>
      <c r="J98" s="28">
        <f t="shared" si="11"/>
        <v>100</v>
      </c>
    </row>
    <row r="99" spans="1:10" ht="43.5">
      <c r="A99" s="64" t="s">
        <v>142</v>
      </c>
      <c r="B99" s="25"/>
      <c r="C99" s="67" t="s">
        <v>18</v>
      </c>
      <c r="D99" s="9" t="s">
        <v>59</v>
      </c>
      <c r="E99" s="9" t="s">
        <v>295</v>
      </c>
      <c r="F99" s="10" t="s">
        <v>123</v>
      </c>
      <c r="G99" s="26">
        <f>G100</f>
        <v>72995</v>
      </c>
      <c r="H99" s="26">
        <f>H100</f>
        <v>72995</v>
      </c>
      <c r="I99" s="118"/>
      <c r="J99" s="28">
        <f t="shared" si="11"/>
        <v>100</v>
      </c>
    </row>
    <row r="100" spans="1:10" ht="14.25" customHeight="1">
      <c r="A100" s="64" t="s">
        <v>127</v>
      </c>
      <c r="B100" s="25"/>
      <c r="C100" s="67" t="s">
        <v>18</v>
      </c>
      <c r="D100" s="9" t="s">
        <v>59</v>
      </c>
      <c r="E100" s="9" t="s">
        <v>295</v>
      </c>
      <c r="F100" s="10" t="s">
        <v>17</v>
      </c>
      <c r="G100" s="177">
        <v>72995</v>
      </c>
      <c r="H100" s="177">
        <v>72995</v>
      </c>
      <c r="I100" s="118"/>
      <c r="J100" s="28">
        <f t="shared" si="11"/>
        <v>100</v>
      </c>
    </row>
    <row r="101" spans="1:10" ht="14.25" customHeight="1">
      <c r="A101" s="64" t="s">
        <v>141</v>
      </c>
      <c r="B101" s="25"/>
      <c r="C101" s="67" t="s">
        <v>18</v>
      </c>
      <c r="D101" s="9" t="s">
        <v>59</v>
      </c>
      <c r="E101" s="9" t="s">
        <v>295</v>
      </c>
      <c r="F101" s="10" t="s">
        <v>143</v>
      </c>
      <c r="G101" s="26">
        <f>G102</f>
        <v>30566</v>
      </c>
      <c r="H101" s="26">
        <f>H102</f>
        <v>30566</v>
      </c>
      <c r="I101" s="118"/>
      <c r="J101" s="28">
        <f t="shared" si="11"/>
        <v>100</v>
      </c>
    </row>
    <row r="102" spans="1:10" ht="14.25" customHeight="1">
      <c r="A102" s="64" t="s">
        <v>124</v>
      </c>
      <c r="B102" s="25"/>
      <c r="C102" s="67" t="s">
        <v>18</v>
      </c>
      <c r="D102" s="9" t="s">
        <v>59</v>
      </c>
      <c r="E102" s="9" t="s">
        <v>295</v>
      </c>
      <c r="F102" s="10" t="s">
        <v>125</v>
      </c>
      <c r="G102" s="177">
        <v>30566</v>
      </c>
      <c r="H102" s="177">
        <v>30566</v>
      </c>
      <c r="I102" s="118"/>
      <c r="J102" s="28">
        <f t="shared" si="11"/>
        <v>100</v>
      </c>
    </row>
    <row r="103" spans="1:10" ht="21.75">
      <c r="A103" s="64" t="s">
        <v>302</v>
      </c>
      <c r="B103" s="25"/>
      <c r="C103" s="67" t="s">
        <v>18</v>
      </c>
      <c r="D103" s="9" t="s">
        <v>59</v>
      </c>
      <c r="E103" s="9" t="s">
        <v>300</v>
      </c>
      <c r="F103" s="10"/>
      <c r="G103" s="26">
        <f>G104</f>
        <v>183320</v>
      </c>
      <c r="H103" s="26">
        <f>H104</f>
        <v>183320</v>
      </c>
      <c r="I103" s="118"/>
      <c r="J103" s="28">
        <f t="shared" si="11"/>
        <v>100</v>
      </c>
    </row>
    <row r="104" spans="1:10" ht="21.75">
      <c r="A104" s="64" t="s">
        <v>141</v>
      </c>
      <c r="B104" s="25"/>
      <c r="C104" s="67" t="s">
        <v>18</v>
      </c>
      <c r="D104" s="9" t="s">
        <v>59</v>
      </c>
      <c r="E104" s="9" t="s">
        <v>300</v>
      </c>
      <c r="F104" s="10" t="s">
        <v>143</v>
      </c>
      <c r="G104" s="26">
        <f>G105</f>
        <v>183320</v>
      </c>
      <c r="H104" s="26">
        <f>H105</f>
        <v>183320</v>
      </c>
      <c r="I104" s="118"/>
      <c r="J104" s="28">
        <f t="shared" si="11"/>
        <v>100</v>
      </c>
    </row>
    <row r="105" spans="1:10" ht="21.75">
      <c r="A105" s="64" t="s">
        <v>124</v>
      </c>
      <c r="B105" s="25"/>
      <c r="C105" s="67" t="s">
        <v>18</v>
      </c>
      <c r="D105" s="9" t="s">
        <v>59</v>
      </c>
      <c r="E105" s="9" t="s">
        <v>300</v>
      </c>
      <c r="F105" s="10" t="s">
        <v>125</v>
      </c>
      <c r="G105" s="177">
        <v>183320</v>
      </c>
      <c r="H105" s="177">
        <v>183320</v>
      </c>
      <c r="I105" s="118"/>
      <c r="J105" s="28">
        <f t="shared" si="11"/>
        <v>100</v>
      </c>
    </row>
    <row r="106" spans="1:10" ht="21.75">
      <c r="A106" s="64" t="s">
        <v>303</v>
      </c>
      <c r="B106" s="25"/>
      <c r="C106" s="67" t="s">
        <v>18</v>
      </c>
      <c r="D106" s="9" t="s">
        <v>59</v>
      </c>
      <c r="E106" s="9" t="s">
        <v>301</v>
      </c>
      <c r="F106" s="10"/>
      <c r="G106" s="26">
        <f>G107</f>
        <v>301710</v>
      </c>
      <c r="H106" s="26">
        <f>H107</f>
        <v>301710</v>
      </c>
      <c r="I106" s="118"/>
      <c r="J106" s="28">
        <f t="shared" si="11"/>
        <v>100</v>
      </c>
    </row>
    <row r="107" spans="1:10" ht="43.5">
      <c r="A107" s="64" t="s">
        <v>142</v>
      </c>
      <c r="B107" s="25"/>
      <c r="C107" s="67" t="s">
        <v>18</v>
      </c>
      <c r="D107" s="9" t="s">
        <v>59</v>
      </c>
      <c r="E107" s="9" t="s">
        <v>301</v>
      </c>
      <c r="F107" s="10" t="s">
        <v>123</v>
      </c>
      <c r="G107" s="26">
        <f>G108</f>
        <v>301710</v>
      </c>
      <c r="H107" s="26">
        <f>H108</f>
        <v>301710</v>
      </c>
      <c r="I107" s="118"/>
      <c r="J107" s="28">
        <f t="shared" si="11"/>
        <v>100</v>
      </c>
    </row>
    <row r="108" spans="1:10" ht="21.75">
      <c r="A108" s="64" t="s">
        <v>127</v>
      </c>
      <c r="B108" s="25"/>
      <c r="C108" s="67" t="s">
        <v>18</v>
      </c>
      <c r="D108" s="9" t="s">
        <v>59</v>
      </c>
      <c r="E108" s="9" t="s">
        <v>301</v>
      </c>
      <c r="F108" s="10" t="s">
        <v>17</v>
      </c>
      <c r="G108" s="177">
        <v>301710</v>
      </c>
      <c r="H108" s="177">
        <v>301710</v>
      </c>
      <c r="I108" s="118"/>
      <c r="J108" s="28">
        <f t="shared" si="11"/>
        <v>100</v>
      </c>
    </row>
    <row r="109" spans="1:10" ht="12.75">
      <c r="A109" s="142" t="s">
        <v>60</v>
      </c>
      <c r="B109" s="91"/>
      <c r="C109" s="92" t="s">
        <v>18</v>
      </c>
      <c r="D109" s="93" t="s">
        <v>61</v>
      </c>
      <c r="E109" s="93"/>
      <c r="F109" s="94"/>
      <c r="G109" s="95">
        <f>G110</f>
        <v>673459.7</v>
      </c>
      <c r="H109" s="95">
        <f>H110</f>
        <v>673459.7</v>
      </c>
      <c r="I109" s="113"/>
      <c r="J109" s="96">
        <f t="shared" si="11"/>
        <v>100</v>
      </c>
    </row>
    <row r="110" spans="1:10" ht="32.25">
      <c r="A110" s="143" t="s">
        <v>299</v>
      </c>
      <c r="B110" s="87"/>
      <c r="C110" s="99" t="s">
        <v>18</v>
      </c>
      <c r="D110" s="100" t="s">
        <v>61</v>
      </c>
      <c r="E110" s="71" t="s">
        <v>304</v>
      </c>
      <c r="F110" s="101"/>
      <c r="G110" s="102">
        <f>G111</f>
        <v>673459.7</v>
      </c>
      <c r="H110" s="102">
        <f>H111</f>
        <v>673459.7</v>
      </c>
      <c r="I110" s="124"/>
      <c r="J110" s="103">
        <f t="shared" si="11"/>
        <v>100</v>
      </c>
    </row>
    <row r="111" spans="1:10" ht="21.75">
      <c r="A111" s="64" t="s">
        <v>156</v>
      </c>
      <c r="B111" s="25"/>
      <c r="C111" s="67" t="s">
        <v>18</v>
      </c>
      <c r="D111" s="9" t="s">
        <v>61</v>
      </c>
      <c r="E111" s="9" t="s">
        <v>304</v>
      </c>
      <c r="F111" s="10"/>
      <c r="G111" s="26">
        <f>G112+G114</f>
        <v>673459.7</v>
      </c>
      <c r="H111" s="26">
        <f>H112+H114</f>
        <v>673459.7</v>
      </c>
      <c r="I111" s="112"/>
      <c r="J111" s="28">
        <f t="shared" si="11"/>
        <v>100</v>
      </c>
    </row>
    <row r="112" spans="1:10" ht="43.5">
      <c r="A112" s="64" t="s">
        <v>142</v>
      </c>
      <c r="B112" s="25"/>
      <c r="C112" s="67" t="s">
        <v>18</v>
      </c>
      <c r="D112" s="9" t="s">
        <v>61</v>
      </c>
      <c r="E112" s="9" t="s">
        <v>304</v>
      </c>
      <c r="F112" s="10" t="s">
        <v>123</v>
      </c>
      <c r="G112" s="26">
        <f>G113</f>
        <v>487021.3</v>
      </c>
      <c r="H112" s="26">
        <f>H113</f>
        <v>487021.3</v>
      </c>
      <c r="I112" s="112"/>
      <c r="J112" s="28">
        <f t="shared" si="11"/>
        <v>100</v>
      </c>
    </row>
    <row r="113" spans="1:10" ht="21.75">
      <c r="A113" s="64" t="s">
        <v>127</v>
      </c>
      <c r="B113" s="25"/>
      <c r="C113" s="67" t="s">
        <v>18</v>
      </c>
      <c r="D113" s="9" t="s">
        <v>61</v>
      </c>
      <c r="E113" s="9" t="s">
        <v>304</v>
      </c>
      <c r="F113" s="10" t="s">
        <v>17</v>
      </c>
      <c r="G113" s="68">
        <v>487021.3</v>
      </c>
      <c r="H113" s="68">
        <v>487021.3</v>
      </c>
      <c r="I113" s="118"/>
      <c r="J113" s="28">
        <f t="shared" si="11"/>
        <v>100</v>
      </c>
    </row>
    <row r="114" spans="1:10" ht="21.75">
      <c r="A114" s="64" t="s">
        <v>141</v>
      </c>
      <c r="B114" s="25"/>
      <c r="C114" s="67" t="s">
        <v>18</v>
      </c>
      <c r="D114" s="9" t="s">
        <v>61</v>
      </c>
      <c r="E114" s="9" t="s">
        <v>304</v>
      </c>
      <c r="F114" s="10" t="s">
        <v>143</v>
      </c>
      <c r="G114" s="26">
        <f>G115</f>
        <v>186438.4</v>
      </c>
      <c r="H114" s="26">
        <f>H115</f>
        <v>186438.4</v>
      </c>
      <c r="I114" s="112"/>
      <c r="J114" s="28">
        <f t="shared" si="11"/>
        <v>100</v>
      </c>
    </row>
    <row r="115" spans="1:10" ht="21.75">
      <c r="A115" s="64" t="s">
        <v>124</v>
      </c>
      <c r="B115" s="25"/>
      <c r="C115" s="67" t="s">
        <v>18</v>
      </c>
      <c r="D115" s="9" t="s">
        <v>61</v>
      </c>
      <c r="E115" s="9" t="s">
        <v>304</v>
      </c>
      <c r="F115" s="10" t="s">
        <v>125</v>
      </c>
      <c r="G115" s="68">
        <v>186438.4</v>
      </c>
      <c r="H115" s="68">
        <v>186438.4</v>
      </c>
      <c r="I115" s="118"/>
      <c r="J115" s="28">
        <f t="shared" si="11"/>
        <v>100</v>
      </c>
    </row>
    <row r="116" spans="1:10" ht="12.75">
      <c r="A116" s="142" t="s">
        <v>87</v>
      </c>
      <c r="B116" s="91"/>
      <c r="C116" s="92" t="s">
        <v>18</v>
      </c>
      <c r="D116" s="93" t="s">
        <v>86</v>
      </c>
      <c r="E116" s="93"/>
      <c r="F116" s="94"/>
      <c r="G116" s="95">
        <f>G117+G131</f>
        <v>9354509.85</v>
      </c>
      <c r="H116" s="95">
        <f>H117+H131</f>
        <v>9354509.85</v>
      </c>
      <c r="I116" s="95"/>
      <c r="J116" s="96">
        <f t="shared" si="11"/>
        <v>100</v>
      </c>
    </row>
    <row r="117" spans="1:10" ht="12.75">
      <c r="A117" s="142" t="s">
        <v>234</v>
      </c>
      <c r="B117" s="91"/>
      <c r="C117" s="92" t="s">
        <v>18</v>
      </c>
      <c r="D117" s="93" t="s">
        <v>116</v>
      </c>
      <c r="E117" s="93"/>
      <c r="F117" s="94"/>
      <c r="G117" s="95">
        <f>G118</f>
        <v>9149509.85</v>
      </c>
      <c r="H117" s="95">
        <f>H118</f>
        <v>9149509.85</v>
      </c>
      <c r="I117" s="95"/>
      <c r="J117" s="96">
        <f t="shared" si="11"/>
        <v>100</v>
      </c>
    </row>
    <row r="118" spans="1:10" ht="32.25">
      <c r="A118" s="143" t="s">
        <v>158</v>
      </c>
      <c r="B118" s="25"/>
      <c r="C118" s="76" t="s">
        <v>18</v>
      </c>
      <c r="D118" s="71" t="s">
        <v>116</v>
      </c>
      <c r="E118" s="71" t="s">
        <v>306</v>
      </c>
      <c r="F118" s="72"/>
      <c r="G118" s="73">
        <f>G119+G122+G125+G128</f>
        <v>9149509.85</v>
      </c>
      <c r="H118" s="73">
        <f>H119+H122+H125+H128</f>
        <v>9149509.85</v>
      </c>
      <c r="I118" s="121"/>
      <c r="J118" s="74">
        <f t="shared" si="11"/>
        <v>100</v>
      </c>
    </row>
    <row r="119" spans="1:10" ht="12.75">
      <c r="A119" s="64" t="s">
        <v>309</v>
      </c>
      <c r="B119" s="25"/>
      <c r="C119" s="67" t="s">
        <v>18</v>
      </c>
      <c r="D119" s="9" t="s">
        <v>116</v>
      </c>
      <c r="E119" s="9" t="s">
        <v>305</v>
      </c>
      <c r="F119" s="10"/>
      <c r="G119" s="26">
        <f>G120</f>
        <v>3883920.61</v>
      </c>
      <c r="H119" s="26">
        <f>H120</f>
        <v>3883920.61</v>
      </c>
      <c r="I119" s="112"/>
      <c r="J119" s="28">
        <f t="shared" si="11"/>
        <v>100</v>
      </c>
    </row>
    <row r="120" spans="1:10" ht="21.75">
      <c r="A120" s="64" t="s">
        <v>141</v>
      </c>
      <c r="B120" s="25"/>
      <c r="C120" s="67" t="s">
        <v>18</v>
      </c>
      <c r="D120" s="9" t="s">
        <v>116</v>
      </c>
      <c r="E120" s="9" t="s">
        <v>305</v>
      </c>
      <c r="F120" s="10" t="s">
        <v>143</v>
      </c>
      <c r="G120" s="26">
        <f>G121</f>
        <v>3883920.61</v>
      </c>
      <c r="H120" s="26">
        <f>H121</f>
        <v>3883920.61</v>
      </c>
      <c r="I120" s="112"/>
      <c r="J120" s="28">
        <f t="shared" si="11"/>
        <v>100</v>
      </c>
    </row>
    <row r="121" spans="1:10" ht="21.75">
      <c r="A121" s="64" t="s">
        <v>124</v>
      </c>
      <c r="B121" s="25"/>
      <c r="C121" s="67" t="s">
        <v>18</v>
      </c>
      <c r="D121" s="9" t="s">
        <v>116</v>
      </c>
      <c r="E121" s="9" t="s">
        <v>305</v>
      </c>
      <c r="F121" s="10" t="s">
        <v>125</v>
      </c>
      <c r="G121" s="68">
        <v>3883920.61</v>
      </c>
      <c r="H121" s="68">
        <v>3883920.61</v>
      </c>
      <c r="I121" s="112"/>
      <c r="J121" s="28">
        <f t="shared" si="11"/>
        <v>100</v>
      </c>
    </row>
    <row r="122" spans="1:10" ht="14.25" customHeight="1">
      <c r="A122" s="64" t="s">
        <v>310</v>
      </c>
      <c r="B122" s="25"/>
      <c r="C122" s="67" t="s">
        <v>18</v>
      </c>
      <c r="D122" s="9" t="s">
        <v>116</v>
      </c>
      <c r="E122" s="9" t="s">
        <v>307</v>
      </c>
      <c r="F122" s="10"/>
      <c r="G122" s="26">
        <f>G123</f>
        <v>2763030.19</v>
      </c>
      <c r="H122" s="26">
        <f>H123</f>
        <v>2763030.19</v>
      </c>
      <c r="I122" s="112"/>
      <c r="J122" s="28">
        <f t="shared" si="11"/>
        <v>100</v>
      </c>
    </row>
    <row r="123" spans="1:10" ht="21.75">
      <c r="A123" s="64" t="s">
        <v>141</v>
      </c>
      <c r="B123" s="25"/>
      <c r="C123" s="67" t="s">
        <v>18</v>
      </c>
      <c r="D123" s="9" t="s">
        <v>116</v>
      </c>
      <c r="E123" s="9" t="s">
        <v>307</v>
      </c>
      <c r="F123" s="10" t="s">
        <v>143</v>
      </c>
      <c r="G123" s="26">
        <f>G124</f>
        <v>2763030.19</v>
      </c>
      <c r="H123" s="26">
        <f>H124</f>
        <v>2763030.19</v>
      </c>
      <c r="I123" s="112"/>
      <c r="J123" s="28">
        <f t="shared" si="11"/>
        <v>100</v>
      </c>
    </row>
    <row r="124" spans="1:10" ht="21.75">
      <c r="A124" s="64" t="s">
        <v>124</v>
      </c>
      <c r="B124" s="25"/>
      <c r="C124" s="67" t="s">
        <v>18</v>
      </c>
      <c r="D124" s="9" t="s">
        <v>116</v>
      </c>
      <c r="E124" s="9" t="s">
        <v>307</v>
      </c>
      <c r="F124" s="10" t="s">
        <v>125</v>
      </c>
      <c r="G124" s="68">
        <v>2763030.19</v>
      </c>
      <c r="H124" s="68">
        <v>2763030.19</v>
      </c>
      <c r="I124" s="118"/>
      <c r="J124" s="28">
        <f t="shared" si="11"/>
        <v>100</v>
      </c>
    </row>
    <row r="125" spans="1:10" ht="12.75">
      <c r="A125" s="64" t="s">
        <v>178</v>
      </c>
      <c r="B125" s="25"/>
      <c r="C125" s="67" t="s">
        <v>18</v>
      </c>
      <c r="D125" s="9" t="s">
        <v>116</v>
      </c>
      <c r="E125" s="9" t="s">
        <v>308</v>
      </c>
      <c r="F125" s="10"/>
      <c r="G125" s="79">
        <f>G126</f>
        <v>514233.05</v>
      </c>
      <c r="H125" s="79">
        <f>H126</f>
        <v>514233.05</v>
      </c>
      <c r="I125" s="122"/>
      <c r="J125" s="28">
        <f t="shared" si="11"/>
        <v>100</v>
      </c>
    </row>
    <row r="126" spans="1:10" ht="21.75">
      <c r="A126" s="64" t="s">
        <v>141</v>
      </c>
      <c r="B126" s="25"/>
      <c r="C126" s="67" t="s">
        <v>18</v>
      </c>
      <c r="D126" s="9" t="s">
        <v>116</v>
      </c>
      <c r="E126" s="9" t="s">
        <v>308</v>
      </c>
      <c r="F126" s="10" t="s">
        <v>143</v>
      </c>
      <c r="G126" s="79">
        <f>G127</f>
        <v>514233.05</v>
      </c>
      <c r="H126" s="79">
        <f>H127</f>
        <v>514233.05</v>
      </c>
      <c r="I126" s="122"/>
      <c r="J126" s="28">
        <f aca="true" t="shared" si="12" ref="J126:J162">H126/G126*100</f>
        <v>100</v>
      </c>
    </row>
    <row r="127" spans="1:10" ht="21.75">
      <c r="A127" s="64" t="s">
        <v>124</v>
      </c>
      <c r="B127" s="25"/>
      <c r="C127" s="67" t="s">
        <v>18</v>
      </c>
      <c r="D127" s="9" t="s">
        <v>116</v>
      </c>
      <c r="E127" s="9" t="s">
        <v>308</v>
      </c>
      <c r="F127" s="10" t="s">
        <v>125</v>
      </c>
      <c r="G127" s="68">
        <v>514233.05</v>
      </c>
      <c r="H127" s="68">
        <v>514233.05</v>
      </c>
      <c r="I127" s="118"/>
      <c r="J127" s="28">
        <f t="shared" si="12"/>
        <v>100</v>
      </c>
    </row>
    <row r="128" spans="1:10" ht="32.25">
      <c r="A128" s="64" t="s">
        <v>312</v>
      </c>
      <c r="B128" s="25"/>
      <c r="C128" s="67" t="s">
        <v>18</v>
      </c>
      <c r="D128" s="9" t="s">
        <v>116</v>
      </c>
      <c r="E128" s="9" t="s">
        <v>311</v>
      </c>
      <c r="F128" s="10"/>
      <c r="G128" s="79">
        <f>G129</f>
        <v>1988326</v>
      </c>
      <c r="H128" s="79">
        <f>H129</f>
        <v>1988326</v>
      </c>
      <c r="I128" s="122"/>
      <c r="J128" s="28">
        <f t="shared" si="12"/>
        <v>100</v>
      </c>
    </row>
    <row r="129" spans="1:10" ht="21.75">
      <c r="A129" s="64" t="s">
        <v>141</v>
      </c>
      <c r="B129" s="25"/>
      <c r="C129" s="67" t="s">
        <v>18</v>
      </c>
      <c r="D129" s="9" t="s">
        <v>116</v>
      </c>
      <c r="E129" s="9" t="s">
        <v>311</v>
      </c>
      <c r="F129" s="10" t="s">
        <v>143</v>
      </c>
      <c r="G129" s="79">
        <f>G130</f>
        <v>1988326</v>
      </c>
      <c r="H129" s="79">
        <f>H130</f>
        <v>1988326</v>
      </c>
      <c r="I129" s="122"/>
      <c r="J129" s="28">
        <f t="shared" si="12"/>
        <v>100</v>
      </c>
    </row>
    <row r="130" spans="1:10" ht="21.75">
      <c r="A130" s="64" t="s">
        <v>124</v>
      </c>
      <c r="B130" s="25"/>
      <c r="C130" s="67" t="s">
        <v>18</v>
      </c>
      <c r="D130" s="9" t="s">
        <v>116</v>
      </c>
      <c r="E130" s="9" t="s">
        <v>311</v>
      </c>
      <c r="F130" s="10" t="s">
        <v>125</v>
      </c>
      <c r="G130" s="68">
        <v>1988326</v>
      </c>
      <c r="H130" s="68">
        <v>1988326</v>
      </c>
      <c r="I130" s="118"/>
      <c r="J130" s="28">
        <f t="shared" si="12"/>
        <v>100</v>
      </c>
    </row>
    <row r="131" spans="1:10" ht="21.75">
      <c r="A131" s="143" t="s">
        <v>235</v>
      </c>
      <c r="B131" s="70"/>
      <c r="C131" s="76" t="s">
        <v>18</v>
      </c>
      <c r="D131" s="71" t="s">
        <v>63</v>
      </c>
      <c r="E131" s="71"/>
      <c r="F131" s="72"/>
      <c r="G131" s="73">
        <f aca="true" t="shared" si="13" ref="G131:H137">G132</f>
        <v>205000</v>
      </c>
      <c r="H131" s="73">
        <f t="shared" si="13"/>
        <v>205000</v>
      </c>
      <c r="I131" s="121"/>
      <c r="J131" s="74">
        <f t="shared" si="12"/>
        <v>100</v>
      </c>
    </row>
    <row r="132" spans="1:10" ht="32.25">
      <c r="A132" s="143" t="s">
        <v>136</v>
      </c>
      <c r="B132" s="25"/>
      <c r="C132" s="76" t="s">
        <v>18</v>
      </c>
      <c r="D132" s="71" t="s">
        <v>63</v>
      </c>
      <c r="E132" s="71" t="s">
        <v>279</v>
      </c>
      <c r="F132" s="72"/>
      <c r="G132" s="73">
        <f>G133+G136</f>
        <v>205000</v>
      </c>
      <c r="H132" s="73">
        <f>H133+H136</f>
        <v>205000</v>
      </c>
      <c r="I132" s="121"/>
      <c r="J132" s="74">
        <f t="shared" si="12"/>
        <v>100</v>
      </c>
    </row>
    <row r="133" spans="1:10" ht="21.75">
      <c r="A133" s="64" t="s">
        <v>313</v>
      </c>
      <c r="B133" s="25"/>
      <c r="C133" s="67" t="s">
        <v>18</v>
      </c>
      <c r="D133" s="9" t="s">
        <v>63</v>
      </c>
      <c r="E133" s="9" t="s">
        <v>280</v>
      </c>
      <c r="F133" s="10"/>
      <c r="G133" s="26">
        <f t="shared" si="13"/>
        <v>180000</v>
      </c>
      <c r="H133" s="26">
        <f t="shared" si="13"/>
        <v>180000</v>
      </c>
      <c r="I133" s="112"/>
      <c r="J133" s="28">
        <f t="shared" si="12"/>
        <v>100</v>
      </c>
    </row>
    <row r="134" spans="1:10" ht="21.75">
      <c r="A134" s="64" t="s">
        <v>141</v>
      </c>
      <c r="B134" s="25"/>
      <c r="C134" s="67" t="s">
        <v>18</v>
      </c>
      <c r="D134" s="9" t="s">
        <v>63</v>
      </c>
      <c r="E134" s="9" t="s">
        <v>280</v>
      </c>
      <c r="F134" s="10" t="s">
        <v>143</v>
      </c>
      <c r="G134" s="26">
        <f t="shared" si="13"/>
        <v>180000</v>
      </c>
      <c r="H134" s="26">
        <f t="shared" si="13"/>
        <v>180000</v>
      </c>
      <c r="I134" s="112"/>
      <c r="J134" s="28">
        <f t="shared" si="12"/>
        <v>100</v>
      </c>
    </row>
    <row r="135" spans="1:10" ht="21.75">
      <c r="A135" s="64" t="s">
        <v>124</v>
      </c>
      <c r="B135" s="25"/>
      <c r="C135" s="67" t="s">
        <v>18</v>
      </c>
      <c r="D135" s="9" t="s">
        <v>63</v>
      </c>
      <c r="E135" s="9" t="s">
        <v>280</v>
      </c>
      <c r="F135" s="10" t="s">
        <v>125</v>
      </c>
      <c r="G135" s="68">
        <v>180000</v>
      </c>
      <c r="H135" s="68">
        <v>180000</v>
      </c>
      <c r="I135" s="118"/>
      <c r="J135" s="28">
        <f t="shared" si="12"/>
        <v>100</v>
      </c>
    </row>
    <row r="136" spans="1:10" ht="24" customHeight="1">
      <c r="A136" s="64" t="s">
        <v>159</v>
      </c>
      <c r="B136" s="25"/>
      <c r="C136" s="67" t="s">
        <v>18</v>
      </c>
      <c r="D136" s="9" t="s">
        <v>63</v>
      </c>
      <c r="E136" s="9" t="s">
        <v>314</v>
      </c>
      <c r="F136" s="10"/>
      <c r="G136" s="26">
        <f t="shared" si="13"/>
        <v>25000</v>
      </c>
      <c r="H136" s="26">
        <f t="shared" si="13"/>
        <v>25000</v>
      </c>
      <c r="I136" s="118"/>
      <c r="J136" s="28">
        <f t="shared" si="12"/>
        <v>100</v>
      </c>
    </row>
    <row r="137" spans="1:10" ht="21.75">
      <c r="A137" s="64" t="s">
        <v>141</v>
      </c>
      <c r="B137" s="25"/>
      <c r="C137" s="67" t="s">
        <v>18</v>
      </c>
      <c r="D137" s="9" t="s">
        <v>63</v>
      </c>
      <c r="E137" s="9" t="s">
        <v>314</v>
      </c>
      <c r="F137" s="10" t="s">
        <v>143</v>
      </c>
      <c r="G137" s="26">
        <f t="shared" si="13"/>
        <v>25000</v>
      </c>
      <c r="H137" s="26">
        <f t="shared" si="13"/>
        <v>25000</v>
      </c>
      <c r="I137" s="118"/>
      <c r="J137" s="28">
        <f t="shared" si="12"/>
        <v>100</v>
      </c>
    </row>
    <row r="138" spans="1:10" ht="21.75">
      <c r="A138" s="64" t="s">
        <v>124</v>
      </c>
      <c r="B138" s="25"/>
      <c r="C138" s="67" t="s">
        <v>18</v>
      </c>
      <c r="D138" s="9" t="s">
        <v>63</v>
      </c>
      <c r="E138" s="9" t="s">
        <v>314</v>
      </c>
      <c r="F138" s="10" t="s">
        <v>125</v>
      </c>
      <c r="G138" s="68">
        <v>25000</v>
      </c>
      <c r="H138" s="68">
        <v>25000</v>
      </c>
      <c r="I138" s="118"/>
      <c r="J138" s="28">
        <f t="shared" si="12"/>
        <v>100</v>
      </c>
    </row>
    <row r="139" spans="1:10" ht="12.75">
      <c r="A139" s="142" t="s">
        <v>89</v>
      </c>
      <c r="B139" s="91"/>
      <c r="C139" s="92" t="s">
        <v>18</v>
      </c>
      <c r="D139" s="93" t="s">
        <v>88</v>
      </c>
      <c r="E139" s="93"/>
      <c r="F139" s="94"/>
      <c r="G139" s="95">
        <f>G140+G153+G175</f>
        <v>20847009.724</v>
      </c>
      <c r="H139" s="95">
        <f>H140+H153+H175</f>
        <v>20847009.724</v>
      </c>
      <c r="I139" s="113"/>
      <c r="J139" s="96">
        <f t="shared" si="12"/>
        <v>100</v>
      </c>
    </row>
    <row r="140" spans="1:10" ht="12.75">
      <c r="A140" s="142" t="s">
        <v>240</v>
      </c>
      <c r="B140" s="91"/>
      <c r="C140" s="92" t="s">
        <v>18</v>
      </c>
      <c r="D140" s="93" t="s">
        <v>65</v>
      </c>
      <c r="E140" s="93"/>
      <c r="F140" s="94"/>
      <c r="G140" s="95">
        <f>G142+G145+G149</f>
        <v>2489717.69</v>
      </c>
      <c r="H140" s="95">
        <f>H142+H145+H149</f>
        <v>2489717.69</v>
      </c>
      <c r="I140" s="113"/>
      <c r="J140" s="96">
        <f t="shared" si="12"/>
        <v>100</v>
      </c>
    </row>
    <row r="141" spans="1:10" ht="32.25">
      <c r="A141" s="143" t="s">
        <v>157</v>
      </c>
      <c r="B141" s="25"/>
      <c r="C141" s="76" t="s">
        <v>18</v>
      </c>
      <c r="D141" s="71" t="s">
        <v>65</v>
      </c>
      <c r="E141" s="71" t="s">
        <v>317</v>
      </c>
      <c r="F141" s="72"/>
      <c r="G141" s="73">
        <f aca="true" t="shared" si="14" ref="G141:H143">G142</f>
        <v>21725.01</v>
      </c>
      <c r="H141" s="73">
        <f t="shared" si="14"/>
        <v>21725.01</v>
      </c>
      <c r="I141" s="121"/>
      <c r="J141" s="74">
        <f t="shared" si="12"/>
        <v>100</v>
      </c>
    </row>
    <row r="142" spans="1:10" ht="23.25" customHeight="1">
      <c r="A142" s="64" t="s">
        <v>315</v>
      </c>
      <c r="B142" s="25"/>
      <c r="C142" s="76" t="s">
        <v>18</v>
      </c>
      <c r="D142" s="71" t="s">
        <v>65</v>
      </c>
      <c r="E142" s="71" t="s">
        <v>316</v>
      </c>
      <c r="F142" s="72"/>
      <c r="G142" s="73">
        <f t="shared" si="14"/>
        <v>21725.01</v>
      </c>
      <c r="H142" s="73">
        <f t="shared" si="14"/>
        <v>21725.01</v>
      </c>
      <c r="I142" s="121"/>
      <c r="J142" s="74">
        <f t="shared" si="12"/>
        <v>100</v>
      </c>
    </row>
    <row r="143" spans="1:10" ht="21.75">
      <c r="A143" s="64" t="s">
        <v>141</v>
      </c>
      <c r="B143" s="25"/>
      <c r="C143" s="67" t="s">
        <v>18</v>
      </c>
      <c r="D143" s="9" t="s">
        <v>65</v>
      </c>
      <c r="E143" s="9" t="s">
        <v>316</v>
      </c>
      <c r="F143" s="10" t="s">
        <v>143</v>
      </c>
      <c r="G143" s="26">
        <f t="shared" si="14"/>
        <v>21725.01</v>
      </c>
      <c r="H143" s="26">
        <f t="shared" si="14"/>
        <v>21725.01</v>
      </c>
      <c r="I143" s="112"/>
      <c r="J143" s="28">
        <f t="shared" si="12"/>
        <v>100</v>
      </c>
    </row>
    <row r="144" spans="1:10" ht="21.75">
      <c r="A144" s="64" t="s">
        <v>124</v>
      </c>
      <c r="B144" s="25"/>
      <c r="C144" s="67" t="s">
        <v>18</v>
      </c>
      <c r="D144" s="9" t="s">
        <v>65</v>
      </c>
      <c r="E144" s="9" t="s">
        <v>316</v>
      </c>
      <c r="F144" s="10" t="s">
        <v>125</v>
      </c>
      <c r="G144" s="68">
        <v>21725.01</v>
      </c>
      <c r="H144" s="68">
        <v>21725.01</v>
      </c>
      <c r="I144" s="118"/>
      <c r="J144" s="28">
        <f t="shared" si="12"/>
        <v>100</v>
      </c>
    </row>
    <row r="145" spans="1:10" ht="54">
      <c r="A145" s="143" t="s">
        <v>318</v>
      </c>
      <c r="B145" s="25"/>
      <c r="C145" s="76" t="s">
        <v>18</v>
      </c>
      <c r="D145" s="71" t="s">
        <v>65</v>
      </c>
      <c r="E145" s="71" t="s">
        <v>321</v>
      </c>
      <c r="F145" s="72"/>
      <c r="G145" s="73">
        <f aca="true" t="shared" si="15" ref="G145:H147">G146</f>
        <v>2207109.33</v>
      </c>
      <c r="H145" s="73">
        <f t="shared" si="15"/>
        <v>2207109.33</v>
      </c>
      <c r="I145" s="121"/>
      <c r="J145" s="74">
        <f t="shared" si="12"/>
        <v>100</v>
      </c>
    </row>
    <row r="146" spans="1:10" ht="21.75">
      <c r="A146" s="64" t="s">
        <v>319</v>
      </c>
      <c r="B146" s="25"/>
      <c r="C146" s="67" t="s">
        <v>18</v>
      </c>
      <c r="D146" s="9" t="s">
        <v>65</v>
      </c>
      <c r="E146" s="9" t="s">
        <v>320</v>
      </c>
      <c r="F146" s="10"/>
      <c r="G146" s="26">
        <f t="shared" si="15"/>
        <v>2207109.33</v>
      </c>
      <c r="H146" s="26">
        <f t="shared" si="15"/>
        <v>2207109.33</v>
      </c>
      <c r="I146" s="112"/>
      <c r="J146" s="28">
        <f t="shared" si="12"/>
        <v>100</v>
      </c>
    </row>
    <row r="147" spans="1:10" ht="21.75">
      <c r="A147" s="64" t="s">
        <v>141</v>
      </c>
      <c r="B147" s="25"/>
      <c r="C147" s="67" t="s">
        <v>18</v>
      </c>
      <c r="D147" s="9" t="s">
        <v>65</v>
      </c>
      <c r="E147" s="9" t="s">
        <v>320</v>
      </c>
      <c r="F147" s="10" t="s">
        <v>143</v>
      </c>
      <c r="G147" s="26">
        <f t="shared" si="15"/>
        <v>2207109.33</v>
      </c>
      <c r="H147" s="26">
        <f t="shared" si="15"/>
        <v>2207109.33</v>
      </c>
      <c r="I147" s="112"/>
      <c r="J147" s="28">
        <f t="shared" si="12"/>
        <v>100</v>
      </c>
    </row>
    <row r="148" spans="1:10" ht="21.75">
      <c r="A148" s="64" t="s">
        <v>124</v>
      </c>
      <c r="B148" s="25"/>
      <c r="C148" s="67" t="s">
        <v>18</v>
      </c>
      <c r="D148" s="9" t="s">
        <v>65</v>
      </c>
      <c r="E148" s="9" t="s">
        <v>320</v>
      </c>
      <c r="F148" s="10" t="s">
        <v>125</v>
      </c>
      <c r="G148" s="68">
        <v>2207109.33</v>
      </c>
      <c r="H148" s="68">
        <v>2207109.33</v>
      </c>
      <c r="I148" s="118"/>
      <c r="J148" s="28">
        <f t="shared" si="12"/>
        <v>100</v>
      </c>
    </row>
    <row r="149" spans="1:10" ht="32.25">
      <c r="A149" s="143" t="s">
        <v>136</v>
      </c>
      <c r="B149" s="25"/>
      <c r="C149" s="76" t="s">
        <v>18</v>
      </c>
      <c r="D149" s="71" t="s">
        <v>65</v>
      </c>
      <c r="E149" s="71" t="s">
        <v>279</v>
      </c>
      <c r="F149" s="72"/>
      <c r="G149" s="73">
        <f aca="true" t="shared" si="16" ref="G149:H151">G150</f>
        <v>260883.35</v>
      </c>
      <c r="H149" s="73">
        <f t="shared" si="16"/>
        <v>260883.35</v>
      </c>
      <c r="I149" s="121"/>
      <c r="J149" s="74">
        <f t="shared" si="12"/>
        <v>100</v>
      </c>
    </row>
    <row r="150" spans="1:10" ht="12.75">
      <c r="A150" s="64" t="s">
        <v>160</v>
      </c>
      <c r="B150" s="25"/>
      <c r="C150" s="67" t="s">
        <v>18</v>
      </c>
      <c r="D150" s="9" t="s">
        <v>65</v>
      </c>
      <c r="E150" s="9" t="s">
        <v>322</v>
      </c>
      <c r="F150" s="10"/>
      <c r="G150" s="26">
        <f t="shared" si="16"/>
        <v>260883.35</v>
      </c>
      <c r="H150" s="26">
        <f t="shared" si="16"/>
        <v>260883.35</v>
      </c>
      <c r="I150" s="112"/>
      <c r="J150" s="28">
        <f t="shared" si="12"/>
        <v>100</v>
      </c>
    </row>
    <row r="151" spans="1:10" ht="21.75">
      <c r="A151" s="64" t="s">
        <v>141</v>
      </c>
      <c r="B151" s="25"/>
      <c r="C151" s="67" t="s">
        <v>18</v>
      </c>
      <c r="D151" s="9" t="s">
        <v>65</v>
      </c>
      <c r="E151" s="9" t="s">
        <v>322</v>
      </c>
      <c r="F151" s="10" t="s">
        <v>143</v>
      </c>
      <c r="G151" s="26">
        <f t="shared" si="16"/>
        <v>260883.35</v>
      </c>
      <c r="H151" s="26">
        <f t="shared" si="16"/>
        <v>260883.35</v>
      </c>
      <c r="I151" s="112"/>
      <c r="J151" s="28">
        <f t="shared" si="12"/>
        <v>100</v>
      </c>
    </row>
    <row r="152" spans="1:10" ht="21.75">
      <c r="A152" s="64" t="s">
        <v>124</v>
      </c>
      <c r="B152" s="25"/>
      <c r="C152" s="67" t="s">
        <v>18</v>
      </c>
      <c r="D152" s="9" t="s">
        <v>65</v>
      </c>
      <c r="E152" s="9" t="s">
        <v>322</v>
      </c>
      <c r="F152" s="10" t="s">
        <v>125</v>
      </c>
      <c r="G152" s="68">
        <v>260883.35</v>
      </c>
      <c r="H152" s="68">
        <v>260883.35</v>
      </c>
      <c r="I152" s="118"/>
      <c r="J152" s="28">
        <f t="shared" si="12"/>
        <v>100</v>
      </c>
    </row>
    <row r="153" spans="1:10" ht="12.75">
      <c r="A153" s="146" t="s">
        <v>239</v>
      </c>
      <c r="B153" s="104"/>
      <c r="C153" s="105" t="s">
        <v>18</v>
      </c>
      <c r="D153" s="106" t="s">
        <v>67</v>
      </c>
      <c r="E153" s="106"/>
      <c r="F153" s="107"/>
      <c r="G153" s="98">
        <f>G154+G161+G165+G169</f>
        <v>9581357.664</v>
      </c>
      <c r="H153" s="98">
        <f>H154+H161+H165+H169</f>
        <v>9581357.664</v>
      </c>
      <c r="I153" s="119"/>
      <c r="J153" s="108">
        <f t="shared" si="12"/>
        <v>100</v>
      </c>
    </row>
    <row r="154" spans="1:10" ht="32.25">
      <c r="A154" s="143" t="s">
        <v>157</v>
      </c>
      <c r="B154" s="70"/>
      <c r="C154" s="76" t="s">
        <v>18</v>
      </c>
      <c r="D154" s="71" t="s">
        <v>67</v>
      </c>
      <c r="E154" s="71" t="s">
        <v>317</v>
      </c>
      <c r="F154" s="72"/>
      <c r="G154" s="73">
        <f>G155+G158</f>
        <v>1803525.8139999998</v>
      </c>
      <c r="H154" s="73">
        <f>H155+H158</f>
        <v>1803525.8139999998</v>
      </c>
      <c r="I154" s="121"/>
      <c r="J154" s="74">
        <f t="shared" si="12"/>
        <v>100</v>
      </c>
    </row>
    <row r="155" spans="1:10" ht="27" customHeight="1">
      <c r="A155" s="64" t="s">
        <v>323</v>
      </c>
      <c r="B155" s="25"/>
      <c r="C155" s="67" t="s">
        <v>18</v>
      </c>
      <c r="D155" s="9" t="s">
        <v>67</v>
      </c>
      <c r="E155" s="9" t="s">
        <v>324</v>
      </c>
      <c r="F155" s="10"/>
      <c r="G155" s="26">
        <f aca="true" t="shared" si="17" ref="G155:H159">G156</f>
        <v>693910.654</v>
      </c>
      <c r="H155" s="26">
        <f t="shared" si="17"/>
        <v>693910.654</v>
      </c>
      <c r="I155" s="112"/>
      <c r="J155" s="28">
        <f t="shared" si="12"/>
        <v>100</v>
      </c>
    </row>
    <row r="156" spans="1:10" ht="12.75">
      <c r="A156" s="175" t="s">
        <v>325</v>
      </c>
      <c r="B156" s="25"/>
      <c r="C156" s="67" t="s">
        <v>18</v>
      </c>
      <c r="D156" s="9" t="s">
        <v>67</v>
      </c>
      <c r="E156" s="9" t="s">
        <v>324</v>
      </c>
      <c r="F156" s="10" t="s">
        <v>145</v>
      </c>
      <c r="G156" s="26">
        <f t="shared" si="17"/>
        <v>693910.654</v>
      </c>
      <c r="H156" s="26">
        <f t="shared" si="17"/>
        <v>693910.654</v>
      </c>
      <c r="I156" s="112"/>
      <c r="J156" s="28">
        <f t="shared" si="12"/>
        <v>100</v>
      </c>
    </row>
    <row r="157" spans="1:10" ht="37.5" customHeight="1">
      <c r="A157" s="175" t="s">
        <v>326</v>
      </c>
      <c r="B157" s="25"/>
      <c r="C157" s="67" t="s">
        <v>18</v>
      </c>
      <c r="D157" s="9" t="s">
        <v>67</v>
      </c>
      <c r="E157" s="9" t="s">
        <v>324</v>
      </c>
      <c r="F157" s="10" t="s">
        <v>113</v>
      </c>
      <c r="G157" s="68">
        <v>693910.654</v>
      </c>
      <c r="H157" s="68">
        <v>693910.654</v>
      </c>
      <c r="I157" s="118"/>
      <c r="J157" s="28">
        <f t="shared" si="12"/>
        <v>100</v>
      </c>
    </row>
    <row r="158" spans="1:10" ht="12.75">
      <c r="A158" s="175" t="s">
        <v>327</v>
      </c>
      <c r="B158" s="25"/>
      <c r="C158" s="67" t="s">
        <v>18</v>
      </c>
      <c r="D158" s="9" t="s">
        <v>67</v>
      </c>
      <c r="E158" s="9" t="s">
        <v>328</v>
      </c>
      <c r="F158" s="10"/>
      <c r="G158" s="26">
        <f t="shared" si="17"/>
        <v>1109615.16</v>
      </c>
      <c r="H158" s="26">
        <f t="shared" si="17"/>
        <v>1109615.16</v>
      </c>
      <c r="I158" s="118"/>
      <c r="J158" s="28"/>
    </row>
    <row r="159" spans="1:10" ht="21.75">
      <c r="A159" s="64" t="s">
        <v>141</v>
      </c>
      <c r="B159" s="25"/>
      <c r="C159" s="67" t="s">
        <v>18</v>
      </c>
      <c r="D159" s="9" t="s">
        <v>67</v>
      </c>
      <c r="E159" s="9" t="s">
        <v>328</v>
      </c>
      <c r="F159" s="10" t="s">
        <v>143</v>
      </c>
      <c r="G159" s="26">
        <f t="shared" si="17"/>
        <v>1109615.16</v>
      </c>
      <c r="H159" s="26">
        <f t="shared" si="17"/>
        <v>1109615.16</v>
      </c>
      <c r="I159" s="118"/>
      <c r="J159" s="28"/>
    </row>
    <row r="160" spans="1:10" ht="21.75">
      <c r="A160" s="64" t="s">
        <v>124</v>
      </c>
      <c r="B160" s="25"/>
      <c r="C160" s="67" t="s">
        <v>18</v>
      </c>
      <c r="D160" s="9" t="s">
        <v>67</v>
      </c>
      <c r="E160" s="9" t="s">
        <v>328</v>
      </c>
      <c r="F160" s="10" t="s">
        <v>125</v>
      </c>
      <c r="G160" s="68">
        <v>1109615.16</v>
      </c>
      <c r="H160" s="68">
        <v>1109615.16</v>
      </c>
      <c r="I160" s="118"/>
      <c r="J160" s="28"/>
    </row>
    <row r="161" spans="1:10" ht="32.25">
      <c r="A161" s="143" t="s">
        <v>329</v>
      </c>
      <c r="B161" s="70"/>
      <c r="C161" s="76" t="s">
        <v>18</v>
      </c>
      <c r="D161" s="71" t="s">
        <v>67</v>
      </c>
      <c r="E161" s="71" t="s">
        <v>332</v>
      </c>
      <c r="F161" s="72"/>
      <c r="G161" s="81">
        <f aca="true" t="shared" si="18" ref="G161:H163">G162</f>
        <v>206133.56</v>
      </c>
      <c r="H161" s="81">
        <f t="shared" si="18"/>
        <v>206133.56</v>
      </c>
      <c r="I161" s="112"/>
      <c r="J161" s="74">
        <f t="shared" si="12"/>
        <v>100</v>
      </c>
    </row>
    <row r="162" spans="1:10" ht="12.75">
      <c r="A162" s="175" t="s">
        <v>277</v>
      </c>
      <c r="B162" s="25"/>
      <c r="C162" s="67" t="s">
        <v>18</v>
      </c>
      <c r="D162" s="9" t="s">
        <v>67</v>
      </c>
      <c r="E162" s="9" t="s">
        <v>278</v>
      </c>
      <c r="F162" s="10"/>
      <c r="G162" s="79">
        <f t="shared" si="18"/>
        <v>206133.56</v>
      </c>
      <c r="H162" s="79">
        <f t="shared" si="18"/>
        <v>206133.56</v>
      </c>
      <c r="I162" s="112"/>
      <c r="J162" s="28">
        <f t="shared" si="12"/>
        <v>100</v>
      </c>
    </row>
    <row r="163" spans="1:10" ht="21.75">
      <c r="A163" s="175" t="s">
        <v>330</v>
      </c>
      <c r="B163" s="25"/>
      <c r="C163" s="67" t="s">
        <v>18</v>
      </c>
      <c r="D163" s="9" t="s">
        <v>67</v>
      </c>
      <c r="E163" s="9" t="s">
        <v>278</v>
      </c>
      <c r="F163" s="10" t="s">
        <v>143</v>
      </c>
      <c r="G163" s="79">
        <f t="shared" si="18"/>
        <v>206133.56</v>
      </c>
      <c r="H163" s="79">
        <f t="shared" si="18"/>
        <v>206133.56</v>
      </c>
      <c r="I163" s="112"/>
      <c r="J163" s="28">
        <f aca="true" t="shared" si="19" ref="J163:J195">H163/G163*100</f>
        <v>100</v>
      </c>
    </row>
    <row r="164" spans="1:10" ht="21.75">
      <c r="A164" s="175" t="s">
        <v>331</v>
      </c>
      <c r="B164" s="25"/>
      <c r="C164" s="67" t="s">
        <v>18</v>
      </c>
      <c r="D164" s="9" t="s">
        <v>67</v>
      </c>
      <c r="E164" s="9" t="s">
        <v>278</v>
      </c>
      <c r="F164" s="10" t="s">
        <v>125</v>
      </c>
      <c r="G164" s="68">
        <v>206133.56</v>
      </c>
      <c r="H164" s="68">
        <v>206133.56</v>
      </c>
      <c r="I164" s="112"/>
      <c r="J164" s="28">
        <f t="shared" si="19"/>
        <v>100</v>
      </c>
    </row>
    <row r="165" spans="1:10" ht="54">
      <c r="A165" s="143" t="s">
        <v>318</v>
      </c>
      <c r="B165" s="25"/>
      <c r="C165" s="76" t="s">
        <v>18</v>
      </c>
      <c r="D165" s="71" t="s">
        <v>67</v>
      </c>
      <c r="E165" s="71" t="s">
        <v>321</v>
      </c>
      <c r="F165" s="72"/>
      <c r="G165" s="81">
        <f aca="true" t="shared" si="20" ref="G165:H167">G166</f>
        <v>85324.95</v>
      </c>
      <c r="H165" s="81">
        <f t="shared" si="20"/>
        <v>85324.95</v>
      </c>
      <c r="I165" s="125"/>
      <c r="J165" s="74">
        <f t="shared" si="19"/>
        <v>100</v>
      </c>
    </row>
    <row r="166" spans="1:10" ht="12.75">
      <c r="A166" s="64" t="s">
        <v>334</v>
      </c>
      <c r="B166" s="25"/>
      <c r="C166" s="67" t="s">
        <v>18</v>
      </c>
      <c r="D166" s="9" t="s">
        <v>67</v>
      </c>
      <c r="E166" s="9" t="s">
        <v>333</v>
      </c>
      <c r="F166" s="10"/>
      <c r="G166" s="79">
        <f t="shared" si="20"/>
        <v>85324.95</v>
      </c>
      <c r="H166" s="79">
        <f t="shared" si="20"/>
        <v>85324.95</v>
      </c>
      <c r="I166" s="122"/>
      <c r="J166" s="28">
        <f t="shared" si="19"/>
        <v>100</v>
      </c>
    </row>
    <row r="167" spans="1:10" ht="21.75">
      <c r="A167" s="64" t="s">
        <v>141</v>
      </c>
      <c r="B167" s="25"/>
      <c r="C167" s="67" t="s">
        <v>18</v>
      </c>
      <c r="D167" s="9" t="s">
        <v>67</v>
      </c>
      <c r="E167" s="9" t="s">
        <v>333</v>
      </c>
      <c r="F167" s="10" t="s">
        <v>143</v>
      </c>
      <c r="G167" s="79">
        <f t="shared" si="20"/>
        <v>85324.95</v>
      </c>
      <c r="H167" s="79">
        <f t="shared" si="20"/>
        <v>85324.95</v>
      </c>
      <c r="I167" s="122"/>
      <c r="J167" s="28">
        <f t="shared" si="19"/>
        <v>100</v>
      </c>
    </row>
    <row r="168" spans="1:10" ht="21.75">
      <c r="A168" s="64" t="s">
        <v>124</v>
      </c>
      <c r="B168" s="25"/>
      <c r="C168" s="67" t="s">
        <v>18</v>
      </c>
      <c r="D168" s="9" t="s">
        <v>67</v>
      </c>
      <c r="E168" s="9" t="s">
        <v>333</v>
      </c>
      <c r="F168" s="10" t="s">
        <v>125</v>
      </c>
      <c r="G168" s="68">
        <v>85324.95</v>
      </c>
      <c r="H168" s="68">
        <v>85324.95</v>
      </c>
      <c r="I168" s="118"/>
      <c r="J168" s="28">
        <f t="shared" si="19"/>
        <v>100</v>
      </c>
    </row>
    <row r="169" spans="1:10" ht="32.25">
      <c r="A169" s="143" t="s">
        <v>136</v>
      </c>
      <c r="B169" s="25"/>
      <c r="C169" s="67" t="s">
        <v>18</v>
      </c>
      <c r="D169" s="9" t="s">
        <v>67</v>
      </c>
      <c r="E169" s="71" t="s">
        <v>279</v>
      </c>
      <c r="F169" s="10"/>
      <c r="G169" s="102">
        <f>G170</f>
        <v>7486373.340000001</v>
      </c>
      <c r="H169" s="102">
        <f>H170</f>
        <v>7486373.340000001</v>
      </c>
      <c r="I169" s="118"/>
      <c r="J169" s="28"/>
    </row>
    <row r="170" spans="1:10" ht="21.75">
      <c r="A170" s="175" t="s">
        <v>313</v>
      </c>
      <c r="B170" s="25"/>
      <c r="C170" s="67" t="s">
        <v>18</v>
      </c>
      <c r="D170" s="9" t="s">
        <v>67</v>
      </c>
      <c r="E170" s="9" t="s">
        <v>280</v>
      </c>
      <c r="F170" s="10"/>
      <c r="G170" s="26">
        <f>G171+G173</f>
        <v>7486373.340000001</v>
      </c>
      <c r="H170" s="26">
        <f>H171+H173</f>
        <v>7486373.340000001</v>
      </c>
      <c r="I170" s="118"/>
      <c r="J170" s="28"/>
    </row>
    <row r="171" spans="1:10" ht="21.75">
      <c r="A171" s="175" t="s">
        <v>330</v>
      </c>
      <c r="B171" s="25"/>
      <c r="C171" s="67" t="s">
        <v>18</v>
      </c>
      <c r="D171" s="9" t="s">
        <v>67</v>
      </c>
      <c r="E171" s="9" t="s">
        <v>280</v>
      </c>
      <c r="F171" s="10" t="s">
        <v>143</v>
      </c>
      <c r="G171" s="26">
        <f>G172</f>
        <v>1083870.36</v>
      </c>
      <c r="H171" s="26">
        <f>H172</f>
        <v>1083870.36</v>
      </c>
      <c r="I171" s="118"/>
      <c r="J171" s="28"/>
    </row>
    <row r="172" spans="1:10" ht="21.75">
      <c r="A172" s="175" t="s">
        <v>331</v>
      </c>
      <c r="B172" s="25"/>
      <c r="C172" s="67" t="s">
        <v>18</v>
      </c>
      <c r="D172" s="9" t="s">
        <v>67</v>
      </c>
      <c r="E172" s="9" t="s">
        <v>280</v>
      </c>
      <c r="F172" s="10" t="s">
        <v>125</v>
      </c>
      <c r="G172" s="68">
        <v>1083870.36</v>
      </c>
      <c r="H172" s="68">
        <v>1083870.36</v>
      </c>
      <c r="I172" s="118"/>
      <c r="J172" s="28"/>
    </row>
    <row r="173" spans="1:10" ht="12.75">
      <c r="A173" s="175" t="s">
        <v>325</v>
      </c>
      <c r="B173" s="25"/>
      <c r="C173" s="67" t="s">
        <v>18</v>
      </c>
      <c r="D173" s="9" t="s">
        <v>67</v>
      </c>
      <c r="E173" s="9" t="s">
        <v>280</v>
      </c>
      <c r="F173" s="10" t="s">
        <v>145</v>
      </c>
      <c r="G173" s="26">
        <f>G174</f>
        <v>6402502.98</v>
      </c>
      <c r="H173" s="26">
        <f>H174</f>
        <v>6402502.98</v>
      </c>
      <c r="I173" s="118"/>
      <c r="J173" s="28"/>
    </row>
    <row r="174" spans="1:10" ht="38.25" customHeight="1">
      <c r="A174" s="175" t="s">
        <v>326</v>
      </c>
      <c r="B174" s="25"/>
      <c r="C174" s="67" t="s">
        <v>18</v>
      </c>
      <c r="D174" s="9" t="s">
        <v>67</v>
      </c>
      <c r="E174" s="9" t="s">
        <v>280</v>
      </c>
      <c r="F174" s="10" t="s">
        <v>113</v>
      </c>
      <c r="G174" s="68">
        <v>6402502.98</v>
      </c>
      <c r="H174" s="68">
        <v>6402502.98</v>
      </c>
      <c r="I174" s="118"/>
      <c r="J174" s="28"/>
    </row>
    <row r="175" spans="1:10" ht="12.75">
      <c r="A175" s="142" t="s">
        <v>238</v>
      </c>
      <c r="B175" s="91"/>
      <c r="C175" s="92" t="s">
        <v>18</v>
      </c>
      <c r="D175" s="93" t="s">
        <v>69</v>
      </c>
      <c r="E175" s="93"/>
      <c r="F175" s="94"/>
      <c r="G175" s="95">
        <f>G176</f>
        <v>8775934.370000001</v>
      </c>
      <c r="H175" s="95">
        <f>H176</f>
        <v>8775934.370000001</v>
      </c>
      <c r="I175" s="113"/>
      <c r="J175" s="96">
        <f t="shared" si="19"/>
        <v>100</v>
      </c>
    </row>
    <row r="176" spans="1:10" ht="32.25">
      <c r="A176" s="143" t="s">
        <v>161</v>
      </c>
      <c r="B176" s="70"/>
      <c r="C176" s="76" t="s">
        <v>18</v>
      </c>
      <c r="D176" s="71" t="s">
        <v>69</v>
      </c>
      <c r="E176" s="71" t="s">
        <v>335</v>
      </c>
      <c r="F176" s="72"/>
      <c r="G176" s="73">
        <f>G177+G182+G185+G188+G191+G194+G197</f>
        <v>8775934.370000001</v>
      </c>
      <c r="H176" s="73">
        <f>H177+H182+H185+H188+H191+H194+H197</f>
        <v>8775934.370000001</v>
      </c>
      <c r="I176" s="121"/>
      <c r="J176" s="74">
        <f t="shared" si="19"/>
        <v>100</v>
      </c>
    </row>
    <row r="177" spans="1:10" ht="12.75">
      <c r="A177" s="143" t="s">
        <v>162</v>
      </c>
      <c r="B177" s="25"/>
      <c r="C177" s="67" t="s">
        <v>18</v>
      </c>
      <c r="D177" s="9" t="s">
        <v>69</v>
      </c>
      <c r="E177" s="9" t="s">
        <v>336</v>
      </c>
      <c r="F177" s="10"/>
      <c r="G177" s="26">
        <f>G178+G180</f>
        <v>2302002.2899999996</v>
      </c>
      <c r="H177" s="26">
        <f>H178+H180</f>
        <v>2302002.2899999996</v>
      </c>
      <c r="I177" s="112"/>
      <c r="J177" s="28">
        <f t="shared" si="19"/>
        <v>100</v>
      </c>
    </row>
    <row r="178" spans="1:10" ht="21.75">
      <c r="A178" s="64" t="s">
        <v>141</v>
      </c>
      <c r="B178" s="25"/>
      <c r="C178" s="67" t="s">
        <v>18</v>
      </c>
      <c r="D178" s="9" t="s">
        <v>69</v>
      </c>
      <c r="E178" s="9" t="s">
        <v>336</v>
      </c>
      <c r="F178" s="10" t="s">
        <v>143</v>
      </c>
      <c r="G178" s="26">
        <f>G179</f>
        <v>2298720.78</v>
      </c>
      <c r="H178" s="26">
        <f>H179</f>
        <v>2298720.78</v>
      </c>
      <c r="I178" s="112"/>
      <c r="J178" s="28">
        <f t="shared" si="19"/>
        <v>100</v>
      </c>
    </row>
    <row r="179" spans="1:10" ht="21.75">
      <c r="A179" s="64" t="s">
        <v>124</v>
      </c>
      <c r="B179" s="25"/>
      <c r="C179" s="67" t="s">
        <v>18</v>
      </c>
      <c r="D179" s="9" t="s">
        <v>69</v>
      </c>
      <c r="E179" s="9" t="s">
        <v>336</v>
      </c>
      <c r="F179" s="10" t="s">
        <v>125</v>
      </c>
      <c r="G179" s="68">
        <v>2298720.78</v>
      </c>
      <c r="H179" s="68">
        <v>2298720.78</v>
      </c>
      <c r="I179" s="118"/>
      <c r="J179" s="28">
        <f t="shared" si="19"/>
        <v>100</v>
      </c>
    </row>
    <row r="180" spans="1:10" ht="12.75">
      <c r="A180" s="64" t="s">
        <v>144</v>
      </c>
      <c r="B180" s="25"/>
      <c r="C180" s="67" t="s">
        <v>18</v>
      </c>
      <c r="D180" s="9" t="s">
        <v>69</v>
      </c>
      <c r="E180" s="9" t="s">
        <v>336</v>
      </c>
      <c r="F180" s="10" t="s">
        <v>145</v>
      </c>
      <c r="G180" s="26">
        <f>G181</f>
        <v>3281.51</v>
      </c>
      <c r="H180" s="26">
        <f>H181</f>
        <v>3281.51</v>
      </c>
      <c r="I180" s="112"/>
      <c r="J180" s="28">
        <f t="shared" si="19"/>
        <v>100</v>
      </c>
    </row>
    <row r="181" spans="1:10" ht="12.75">
      <c r="A181" s="64" t="s">
        <v>128</v>
      </c>
      <c r="B181" s="25"/>
      <c r="C181" s="67" t="s">
        <v>18</v>
      </c>
      <c r="D181" s="9" t="s">
        <v>69</v>
      </c>
      <c r="E181" s="9" t="s">
        <v>336</v>
      </c>
      <c r="F181" s="10" t="s">
        <v>126</v>
      </c>
      <c r="G181" s="68">
        <v>3281.51</v>
      </c>
      <c r="H181" s="68">
        <v>3281.51</v>
      </c>
      <c r="I181" s="118"/>
      <c r="J181" s="28">
        <f t="shared" si="19"/>
        <v>100</v>
      </c>
    </row>
    <row r="182" spans="1:10" ht="12.75">
      <c r="A182" s="143" t="s">
        <v>337</v>
      </c>
      <c r="B182" s="25"/>
      <c r="C182" s="67" t="s">
        <v>18</v>
      </c>
      <c r="D182" s="9" t="s">
        <v>69</v>
      </c>
      <c r="E182" s="9" t="s">
        <v>338</v>
      </c>
      <c r="F182" s="10"/>
      <c r="G182" s="26">
        <f>G183</f>
        <v>97741.96</v>
      </c>
      <c r="H182" s="26">
        <f>H183</f>
        <v>97741.96</v>
      </c>
      <c r="I182" s="112"/>
      <c r="J182" s="28">
        <f t="shared" si="19"/>
        <v>100</v>
      </c>
    </row>
    <row r="183" spans="1:10" ht="21.75">
      <c r="A183" s="64" t="s">
        <v>141</v>
      </c>
      <c r="B183" s="25"/>
      <c r="C183" s="67" t="s">
        <v>18</v>
      </c>
      <c r="D183" s="9" t="s">
        <v>69</v>
      </c>
      <c r="E183" s="9" t="s">
        <v>338</v>
      </c>
      <c r="F183" s="10" t="s">
        <v>143</v>
      </c>
      <c r="G183" s="26">
        <f>G184</f>
        <v>97741.96</v>
      </c>
      <c r="H183" s="26">
        <f>H184</f>
        <v>97741.96</v>
      </c>
      <c r="I183" s="112"/>
      <c r="J183" s="28">
        <f t="shared" si="19"/>
        <v>100</v>
      </c>
    </row>
    <row r="184" spans="1:10" ht="21.75">
      <c r="A184" s="64" t="s">
        <v>124</v>
      </c>
      <c r="B184" s="25"/>
      <c r="C184" s="67" t="s">
        <v>18</v>
      </c>
      <c r="D184" s="9" t="s">
        <v>69</v>
      </c>
      <c r="E184" s="9" t="s">
        <v>338</v>
      </c>
      <c r="F184" s="10" t="s">
        <v>125</v>
      </c>
      <c r="G184" s="68">
        <v>97741.96</v>
      </c>
      <c r="H184" s="68">
        <v>97741.96</v>
      </c>
      <c r="I184" s="118"/>
      <c r="J184" s="28">
        <f t="shared" si="19"/>
        <v>100</v>
      </c>
    </row>
    <row r="185" spans="1:10" ht="21.75">
      <c r="A185" s="143" t="s">
        <v>339</v>
      </c>
      <c r="B185" s="25"/>
      <c r="C185" s="67" t="s">
        <v>18</v>
      </c>
      <c r="D185" s="9" t="s">
        <v>69</v>
      </c>
      <c r="E185" s="9" t="s">
        <v>340</v>
      </c>
      <c r="F185" s="10"/>
      <c r="G185" s="26">
        <f>G186</f>
        <v>598669.12</v>
      </c>
      <c r="H185" s="26">
        <f>H186</f>
        <v>598669.12</v>
      </c>
      <c r="I185" s="112"/>
      <c r="J185" s="28">
        <f t="shared" si="19"/>
        <v>100</v>
      </c>
    </row>
    <row r="186" spans="1:10" ht="21.75">
      <c r="A186" s="64" t="s">
        <v>141</v>
      </c>
      <c r="B186" s="25"/>
      <c r="C186" s="67" t="s">
        <v>18</v>
      </c>
      <c r="D186" s="9" t="s">
        <v>69</v>
      </c>
      <c r="E186" s="9" t="s">
        <v>340</v>
      </c>
      <c r="F186" s="10" t="s">
        <v>143</v>
      </c>
      <c r="G186" s="26">
        <f>G187</f>
        <v>598669.12</v>
      </c>
      <c r="H186" s="26">
        <f>H187</f>
        <v>598669.12</v>
      </c>
      <c r="I186" s="112"/>
      <c r="J186" s="28">
        <f t="shared" si="19"/>
        <v>100</v>
      </c>
    </row>
    <row r="187" spans="1:10" ht="21.75">
      <c r="A187" s="64" t="s">
        <v>124</v>
      </c>
      <c r="B187" s="25"/>
      <c r="C187" s="67" t="s">
        <v>18</v>
      </c>
      <c r="D187" s="9" t="s">
        <v>69</v>
      </c>
      <c r="E187" s="9" t="s">
        <v>340</v>
      </c>
      <c r="F187" s="10" t="s">
        <v>125</v>
      </c>
      <c r="G187" s="68">
        <v>598669.12</v>
      </c>
      <c r="H187" s="68">
        <v>598669.12</v>
      </c>
      <c r="I187" s="112"/>
      <c r="J187" s="28">
        <f t="shared" si="19"/>
        <v>100</v>
      </c>
    </row>
    <row r="188" spans="1:10" ht="12.75">
      <c r="A188" s="143" t="s">
        <v>341</v>
      </c>
      <c r="B188" s="25"/>
      <c r="C188" s="67" t="s">
        <v>18</v>
      </c>
      <c r="D188" s="9" t="s">
        <v>69</v>
      </c>
      <c r="E188" s="9" t="s">
        <v>342</v>
      </c>
      <c r="F188" s="10"/>
      <c r="G188" s="26">
        <f>G189</f>
        <v>1186420.9</v>
      </c>
      <c r="H188" s="26">
        <f>H189</f>
        <v>1186420.9</v>
      </c>
      <c r="I188" s="112"/>
      <c r="J188" s="28">
        <f t="shared" si="19"/>
        <v>100</v>
      </c>
    </row>
    <row r="189" spans="1:10" ht="21.75">
      <c r="A189" s="64" t="s">
        <v>141</v>
      </c>
      <c r="B189" s="25"/>
      <c r="C189" s="67" t="s">
        <v>18</v>
      </c>
      <c r="D189" s="9" t="s">
        <v>69</v>
      </c>
      <c r="E189" s="9" t="s">
        <v>342</v>
      </c>
      <c r="F189" s="10" t="s">
        <v>143</v>
      </c>
      <c r="G189" s="26">
        <f>G190</f>
        <v>1186420.9</v>
      </c>
      <c r="H189" s="26">
        <f>H190</f>
        <v>1186420.9</v>
      </c>
      <c r="I189" s="112"/>
      <c r="J189" s="28">
        <f t="shared" si="19"/>
        <v>100</v>
      </c>
    </row>
    <row r="190" spans="1:10" ht="21.75">
      <c r="A190" s="64" t="s">
        <v>124</v>
      </c>
      <c r="B190" s="25"/>
      <c r="C190" s="67" t="s">
        <v>18</v>
      </c>
      <c r="D190" s="9" t="s">
        <v>69</v>
      </c>
      <c r="E190" s="9" t="s">
        <v>342</v>
      </c>
      <c r="F190" s="10" t="s">
        <v>125</v>
      </c>
      <c r="G190" s="68">
        <v>1186420.9</v>
      </c>
      <c r="H190" s="68">
        <v>1186420.9</v>
      </c>
      <c r="I190" s="118"/>
      <c r="J190" s="28">
        <f t="shared" si="19"/>
        <v>100</v>
      </c>
    </row>
    <row r="191" spans="1:10" ht="12.75">
      <c r="A191" s="143" t="s">
        <v>343</v>
      </c>
      <c r="B191" s="25"/>
      <c r="C191" s="67" t="s">
        <v>18</v>
      </c>
      <c r="D191" s="9" t="s">
        <v>69</v>
      </c>
      <c r="E191" s="9" t="s">
        <v>344</v>
      </c>
      <c r="F191" s="10"/>
      <c r="G191" s="26">
        <f>G192</f>
        <v>428384.44</v>
      </c>
      <c r="H191" s="26">
        <f>H192</f>
        <v>428384.44</v>
      </c>
      <c r="I191" s="112"/>
      <c r="J191" s="28">
        <f t="shared" si="19"/>
        <v>100</v>
      </c>
    </row>
    <row r="192" spans="1:10" ht="21.75">
      <c r="A192" s="64" t="s">
        <v>141</v>
      </c>
      <c r="B192" s="25"/>
      <c r="C192" s="67" t="s">
        <v>18</v>
      </c>
      <c r="D192" s="9" t="s">
        <v>69</v>
      </c>
      <c r="E192" s="9" t="s">
        <v>344</v>
      </c>
      <c r="F192" s="10" t="s">
        <v>143</v>
      </c>
      <c r="G192" s="26">
        <f>G193</f>
        <v>428384.44</v>
      </c>
      <c r="H192" s="26">
        <f>H193</f>
        <v>428384.44</v>
      </c>
      <c r="I192" s="112"/>
      <c r="J192" s="28">
        <f t="shared" si="19"/>
        <v>100</v>
      </c>
    </row>
    <row r="193" spans="1:10" ht="21.75">
      <c r="A193" s="64" t="s">
        <v>124</v>
      </c>
      <c r="B193" s="25"/>
      <c r="C193" s="67" t="s">
        <v>18</v>
      </c>
      <c r="D193" s="9" t="s">
        <v>69</v>
      </c>
      <c r="E193" s="9" t="s">
        <v>344</v>
      </c>
      <c r="F193" s="10" t="s">
        <v>125</v>
      </c>
      <c r="G193" s="68">
        <v>428384.44</v>
      </c>
      <c r="H193" s="68">
        <v>428384.44</v>
      </c>
      <c r="I193" s="118"/>
      <c r="J193" s="28">
        <f t="shared" si="19"/>
        <v>100</v>
      </c>
    </row>
    <row r="194" spans="1:10" ht="12.75">
      <c r="A194" s="143" t="s">
        <v>179</v>
      </c>
      <c r="B194" s="25"/>
      <c r="C194" s="67" t="s">
        <v>18</v>
      </c>
      <c r="D194" s="9" t="s">
        <v>69</v>
      </c>
      <c r="E194" s="9" t="s">
        <v>345</v>
      </c>
      <c r="F194" s="10"/>
      <c r="G194" s="79">
        <f>G195</f>
        <v>1441611.54</v>
      </c>
      <c r="H194" s="79">
        <f>H195</f>
        <v>1441611.54</v>
      </c>
      <c r="I194" s="122"/>
      <c r="J194" s="28">
        <f t="shared" si="19"/>
        <v>100</v>
      </c>
    </row>
    <row r="195" spans="1:10" ht="21.75">
      <c r="A195" s="64" t="s">
        <v>141</v>
      </c>
      <c r="B195" s="25"/>
      <c r="C195" s="67" t="s">
        <v>18</v>
      </c>
      <c r="D195" s="9" t="s">
        <v>69</v>
      </c>
      <c r="E195" s="9" t="s">
        <v>345</v>
      </c>
      <c r="F195" s="10" t="s">
        <v>143</v>
      </c>
      <c r="G195" s="79">
        <f>G196</f>
        <v>1441611.54</v>
      </c>
      <c r="H195" s="79">
        <f>H196</f>
        <v>1441611.54</v>
      </c>
      <c r="I195" s="122"/>
      <c r="J195" s="28">
        <f t="shared" si="19"/>
        <v>100</v>
      </c>
    </row>
    <row r="196" spans="1:10" ht="21.75">
      <c r="A196" s="64" t="s">
        <v>124</v>
      </c>
      <c r="B196" s="25"/>
      <c r="C196" s="67" t="s">
        <v>18</v>
      </c>
      <c r="D196" s="9" t="s">
        <v>69</v>
      </c>
      <c r="E196" s="9" t="s">
        <v>345</v>
      </c>
      <c r="F196" s="10" t="s">
        <v>125</v>
      </c>
      <c r="G196" s="68">
        <v>1441611.54</v>
      </c>
      <c r="H196" s="68">
        <v>1441611.54</v>
      </c>
      <c r="I196" s="118"/>
      <c r="J196" s="28">
        <f aca="true" t="shared" si="21" ref="J196:J210">H196/G196*100</f>
        <v>100</v>
      </c>
    </row>
    <row r="197" spans="1:10" ht="12.75">
      <c r="A197" s="143" t="s">
        <v>346</v>
      </c>
      <c r="B197" s="25"/>
      <c r="C197" s="67" t="s">
        <v>18</v>
      </c>
      <c r="D197" s="9" t="s">
        <v>69</v>
      </c>
      <c r="E197" s="9" t="s">
        <v>347</v>
      </c>
      <c r="F197" s="10"/>
      <c r="G197" s="26">
        <f>G198</f>
        <v>2721104.12</v>
      </c>
      <c r="H197" s="26">
        <f>H198</f>
        <v>2721104.12</v>
      </c>
      <c r="I197" s="126"/>
      <c r="J197" s="28">
        <f t="shared" si="21"/>
        <v>100</v>
      </c>
    </row>
    <row r="198" spans="1:10" ht="21.75">
      <c r="A198" s="64" t="s">
        <v>141</v>
      </c>
      <c r="B198" s="25"/>
      <c r="C198" s="67" t="s">
        <v>18</v>
      </c>
      <c r="D198" s="9" t="s">
        <v>69</v>
      </c>
      <c r="E198" s="9" t="s">
        <v>347</v>
      </c>
      <c r="F198" s="10" t="s">
        <v>143</v>
      </c>
      <c r="G198" s="26">
        <f>G199</f>
        <v>2721104.12</v>
      </c>
      <c r="H198" s="26">
        <f>H199</f>
        <v>2721104.12</v>
      </c>
      <c r="I198" s="126"/>
      <c r="J198" s="28">
        <f t="shared" si="21"/>
        <v>100</v>
      </c>
    </row>
    <row r="199" spans="1:10" ht="21.75">
      <c r="A199" s="64" t="s">
        <v>124</v>
      </c>
      <c r="B199" s="25"/>
      <c r="C199" s="67" t="s">
        <v>18</v>
      </c>
      <c r="D199" s="9" t="s">
        <v>69</v>
      </c>
      <c r="E199" s="9" t="s">
        <v>347</v>
      </c>
      <c r="F199" s="10" t="s">
        <v>125</v>
      </c>
      <c r="G199" s="68">
        <v>2721104.12</v>
      </c>
      <c r="H199" s="68">
        <v>2721104.12</v>
      </c>
      <c r="I199" s="118"/>
      <c r="J199" s="28">
        <f t="shared" si="21"/>
        <v>100</v>
      </c>
    </row>
    <row r="200" spans="1:10" ht="12.75">
      <c r="A200" s="142" t="s">
        <v>118</v>
      </c>
      <c r="B200" s="91"/>
      <c r="C200" s="92" t="s">
        <v>18</v>
      </c>
      <c r="D200" s="93" t="s">
        <v>114</v>
      </c>
      <c r="E200" s="93"/>
      <c r="F200" s="94"/>
      <c r="G200" s="95">
        <f>G201</f>
        <v>187672.93</v>
      </c>
      <c r="H200" s="95">
        <f>H201</f>
        <v>187672.93</v>
      </c>
      <c r="I200" s="113"/>
      <c r="J200" s="96">
        <f t="shared" si="21"/>
        <v>100</v>
      </c>
    </row>
    <row r="201" spans="1:10" ht="12.75">
      <c r="A201" s="142" t="s">
        <v>241</v>
      </c>
      <c r="B201" s="91"/>
      <c r="C201" s="92" t="s">
        <v>18</v>
      </c>
      <c r="D201" s="93" t="s">
        <v>115</v>
      </c>
      <c r="E201" s="93"/>
      <c r="F201" s="94"/>
      <c r="G201" s="95">
        <f>G202</f>
        <v>187672.93</v>
      </c>
      <c r="H201" s="95">
        <f>H202</f>
        <v>187672.93</v>
      </c>
      <c r="I201" s="113"/>
      <c r="J201" s="96">
        <f t="shared" si="21"/>
        <v>100</v>
      </c>
    </row>
    <row r="202" spans="1:10" ht="21.75">
      <c r="A202" s="143" t="s">
        <v>164</v>
      </c>
      <c r="B202" s="25"/>
      <c r="C202" s="76" t="s">
        <v>18</v>
      </c>
      <c r="D202" s="71" t="s">
        <v>115</v>
      </c>
      <c r="E202" s="71" t="s">
        <v>348</v>
      </c>
      <c r="F202" s="72"/>
      <c r="G202" s="73">
        <f>G203+G206</f>
        <v>187672.93</v>
      </c>
      <c r="H202" s="73">
        <f>H203+H206</f>
        <v>187672.93</v>
      </c>
      <c r="I202" s="121"/>
      <c r="J202" s="74">
        <f t="shared" si="21"/>
        <v>100</v>
      </c>
    </row>
    <row r="203" spans="1:10" ht="12.75">
      <c r="A203" s="64" t="s">
        <v>165</v>
      </c>
      <c r="B203" s="25"/>
      <c r="C203" s="67" t="s">
        <v>18</v>
      </c>
      <c r="D203" s="9" t="s">
        <v>115</v>
      </c>
      <c r="E203" s="9" t="s">
        <v>349</v>
      </c>
      <c r="F203" s="10"/>
      <c r="G203" s="26">
        <f>G204</f>
        <v>87200</v>
      </c>
      <c r="H203" s="26">
        <f>H204</f>
        <v>87200</v>
      </c>
      <c r="I203" s="112"/>
      <c r="J203" s="28">
        <f t="shared" si="21"/>
        <v>100</v>
      </c>
    </row>
    <row r="204" spans="1:10" ht="21.75">
      <c r="A204" s="64" t="s">
        <v>141</v>
      </c>
      <c r="B204" s="25"/>
      <c r="C204" s="67" t="s">
        <v>18</v>
      </c>
      <c r="D204" s="9" t="s">
        <v>115</v>
      </c>
      <c r="E204" s="9" t="s">
        <v>349</v>
      </c>
      <c r="F204" s="10" t="s">
        <v>143</v>
      </c>
      <c r="G204" s="26">
        <f>G205</f>
        <v>87200</v>
      </c>
      <c r="H204" s="26">
        <f>H205</f>
        <v>87200</v>
      </c>
      <c r="I204" s="112"/>
      <c r="J204" s="28">
        <f t="shared" si="21"/>
        <v>100</v>
      </c>
    </row>
    <row r="205" spans="1:10" ht="21.75">
      <c r="A205" s="64" t="s">
        <v>124</v>
      </c>
      <c r="B205" s="25"/>
      <c r="C205" s="67" t="s">
        <v>18</v>
      </c>
      <c r="D205" s="9" t="s">
        <v>115</v>
      </c>
      <c r="E205" s="9" t="s">
        <v>349</v>
      </c>
      <c r="F205" s="10" t="s">
        <v>125</v>
      </c>
      <c r="G205" s="68">
        <v>87200</v>
      </c>
      <c r="H205" s="68">
        <v>87200</v>
      </c>
      <c r="I205" s="118"/>
      <c r="J205" s="28">
        <f t="shared" si="21"/>
        <v>100</v>
      </c>
    </row>
    <row r="206" spans="1:10" ht="12.75">
      <c r="A206" s="175" t="s">
        <v>353</v>
      </c>
      <c r="B206" s="25"/>
      <c r="C206" s="67" t="s">
        <v>18</v>
      </c>
      <c r="D206" s="9" t="s">
        <v>115</v>
      </c>
      <c r="E206" s="9" t="s">
        <v>350</v>
      </c>
      <c r="F206" s="10"/>
      <c r="G206" s="26">
        <f>G207+G209</f>
        <v>100472.93</v>
      </c>
      <c r="H206" s="26">
        <f>H207+H209</f>
        <v>100472.93</v>
      </c>
      <c r="I206" s="112"/>
      <c r="J206" s="28">
        <f t="shared" si="21"/>
        <v>100</v>
      </c>
    </row>
    <row r="207" spans="1:10" ht="43.5">
      <c r="A207" s="175" t="s">
        <v>351</v>
      </c>
      <c r="B207" s="25"/>
      <c r="C207" s="67" t="s">
        <v>18</v>
      </c>
      <c r="D207" s="9" t="s">
        <v>115</v>
      </c>
      <c r="E207" s="9" t="s">
        <v>350</v>
      </c>
      <c r="F207" s="10" t="s">
        <v>123</v>
      </c>
      <c r="G207" s="26">
        <f>G208</f>
        <v>45225.54</v>
      </c>
      <c r="H207" s="26">
        <f>H208</f>
        <v>45225.54</v>
      </c>
      <c r="I207" s="118"/>
      <c r="J207" s="28">
        <f t="shared" si="21"/>
        <v>100</v>
      </c>
    </row>
    <row r="208" spans="1:10" ht="12.75">
      <c r="A208" s="175" t="s">
        <v>352</v>
      </c>
      <c r="B208" s="25"/>
      <c r="C208" s="67" t="s">
        <v>18</v>
      </c>
      <c r="D208" s="9" t="s">
        <v>115</v>
      </c>
      <c r="E208" s="9" t="s">
        <v>350</v>
      </c>
      <c r="F208" s="10" t="s">
        <v>10</v>
      </c>
      <c r="G208" s="68">
        <v>45225.54</v>
      </c>
      <c r="H208" s="68">
        <v>45225.54</v>
      </c>
      <c r="I208" s="118"/>
      <c r="J208" s="28">
        <f t="shared" si="21"/>
        <v>100</v>
      </c>
    </row>
    <row r="209" spans="1:10" ht="12.75">
      <c r="A209" s="175" t="s">
        <v>325</v>
      </c>
      <c r="B209" s="25"/>
      <c r="C209" s="67" t="s">
        <v>18</v>
      </c>
      <c r="D209" s="9" t="s">
        <v>115</v>
      </c>
      <c r="E209" s="9" t="s">
        <v>350</v>
      </c>
      <c r="F209" s="10" t="s">
        <v>145</v>
      </c>
      <c r="G209" s="26">
        <f>G210</f>
        <v>55247.39</v>
      </c>
      <c r="H209" s="26">
        <f>H210</f>
        <v>55247.39</v>
      </c>
      <c r="I209" s="118"/>
      <c r="J209" s="28">
        <f t="shared" si="21"/>
        <v>100</v>
      </c>
    </row>
    <row r="210" spans="1:10" ht="32.25">
      <c r="A210" s="175" t="s">
        <v>326</v>
      </c>
      <c r="B210" s="25"/>
      <c r="C210" s="67" t="s">
        <v>18</v>
      </c>
      <c r="D210" s="9" t="s">
        <v>115</v>
      </c>
      <c r="E210" s="9" t="s">
        <v>350</v>
      </c>
      <c r="F210" s="10" t="s">
        <v>113</v>
      </c>
      <c r="G210" s="68">
        <v>55247.39</v>
      </c>
      <c r="H210" s="68">
        <v>55247.39</v>
      </c>
      <c r="I210" s="118"/>
      <c r="J210" s="28">
        <f t="shared" si="21"/>
        <v>100</v>
      </c>
    </row>
    <row r="211" spans="1:10" ht="12.75">
      <c r="A211" s="142" t="s">
        <v>236</v>
      </c>
      <c r="B211" s="91"/>
      <c r="C211" s="92" t="s">
        <v>18</v>
      </c>
      <c r="D211" s="93" t="s">
        <v>90</v>
      </c>
      <c r="E211" s="93"/>
      <c r="F211" s="94"/>
      <c r="G211" s="95">
        <f>G212</f>
        <v>13785876.27</v>
      </c>
      <c r="H211" s="95">
        <f>H212</f>
        <v>6923420.95</v>
      </c>
      <c r="I211" s="95">
        <f>G211-H211</f>
        <v>6862455.319999999</v>
      </c>
      <c r="J211" s="96">
        <f aca="true" t="shared" si="22" ref="J211:J237">H211/G211*100</f>
        <v>50.22111626713447</v>
      </c>
    </row>
    <row r="212" spans="1:10" ht="12.75">
      <c r="A212" s="142" t="s">
        <v>237</v>
      </c>
      <c r="B212" s="91"/>
      <c r="C212" s="92" t="s">
        <v>18</v>
      </c>
      <c r="D212" s="93" t="s">
        <v>71</v>
      </c>
      <c r="E212" s="93"/>
      <c r="F212" s="94"/>
      <c r="G212" s="95">
        <f>G213+G227</f>
        <v>13785876.27</v>
      </c>
      <c r="H212" s="95">
        <f>H213+H227</f>
        <v>6923420.95</v>
      </c>
      <c r="I212" s="95">
        <f>G212-H212</f>
        <v>6862455.319999999</v>
      </c>
      <c r="J212" s="96">
        <f t="shared" si="22"/>
        <v>50.22111626713447</v>
      </c>
    </row>
    <row r="213" spans="1:10" ht="21.75">
      <c r="A213" s="143" t="s">
        <v>354</v>
      </c>
      <c r="B213" s="25"/>
      <c r="C213" s="76" t="s">
        <v>18</v>
      </c>
      <c r="D213" s="71" t="s">
        <v>71</v>
      </c>
      <c r="E213" s="71" t="s">
        <v>355</v>
      </c>
      <c r="F213" s="72"/>
      <c r="G213" s="73">
        <f>G214+G217+G220</f>
        <v>6923420.95</v>
      </c>
      <c r="H213" s="73">
        <f>H214+H217+H220</f>
        <v>6923420.95</v>
      </c>
      <c r="I213" s="121"/>
      <c r="J213" s="74">
        <f t="shared" si="22"/>
        <v>100</v>
      </c>
    </row>
    <row r="214" spans="1:10" ht="12.75">
      <c r="A214" s="64" t="s">
        <v>166</v>
      </c>
      <c r="B214" s="25"/>
      <c r="C214" s="67" t="s">
        <v>18</v>
      </c>
      <c r="D214" s="9" t="s">
        <v>71</v>
      </c>
      <c r="E214" s="9" t="s">
        <v>356</v>
      </c>
      <c r="F214" s="10"/>
      <c r="G214" s="26">
        <f>G215</f>
        <v>332170</v>
      </c>
      <c r="H214" s="26">
        <f>H215</f>
        <v>332170</v>
      </c>
      <c r="I214" s="112"/>
      <c r="J214" s="28">
        <f t="shared" si="22"/>
        <v>100</v>
      </c>
    </row>
    <row r="215" spans="1:10" ht="21.75">
      <c r="A215" s="64" t="s">
        <v>141</v>
      </c>
      <c r="B215" s="25"/>
      <c r="C215" s="67" t="s">
        <v>18</v>
      </c>
      <c r="D215" s="9" t="s">
        <v>71</v>
      </c>
      <c r="E215" s="9" t="s">
        <v>356</v>
      </c>
      <c r="F215" s="10" t="s">
        <v>143</v>
      </c>
      <c r="G215" s="26">
        <f>G216</f>
        <v>332170</v>
      </c>
      <c r="H215" s="26">
        <f>H216</f>
        <v>332170</v>
      </c>
      <c r="I215" s="112"/>
      <c r="J215" s="28">
        <f t="shared" si="22"/>
        <v>100</v>
      </c>
    </row>
    <row r="216" spans="1:10" ht="21.75">
      <c r="A216" s="64" t="s">
        <v>124</v>
      </c>
      <c r="B216" s="25"/>
      <c r="C216" s="67" t="s">
        <v>18</v>
      </c>
      <c r="D216" s="9" t="s">
        <v>71</v>
      </c>
      <c r="E216" s="9" t="s">
        <v>356</v>
      </c>
      <c r="F216" s="10" t="s">
        <v>125</v>
      </c>
      <c r="G216" s="68">
        <v>332170</v>
      </c>
      <c r="H216" s="68">
        <v>332170</v>
      </c>
      <c r="I216" s="118"/>
      <c r="J216" s="28">
        <f t="shared" si="22"/>
        <v>100</v>
      </c>
    </row>
    <row r="217" spans="1:10" ht="21.75">
      <c r="A217" s="64" t="s">
        <v>167</v>
      </c>
      <c r="B217" s="25"/>
      <c r="C217" s="67" t="s">
        <v>18</v>
      </c>
      <c r="D217" s="9" t="s">
        <v>71</v>
      </c>
      <c r="E217" s="9" t="s">
        <v>357</v>
      </c>
      <c r="F217" s="10"/>
      <c r="G217" s="26">
        <f>G218</f>
        <v>487993</v>
      </c>
      <c r="H217" s="26">
        <f>H218</f>
        <v>487993</v>
      </c>
      <c r="I217" s="112"/>
      <c r="J217" s="28">
        <f t="shared" si="22"/>
        <v>100</v>
      </c>
    </row>
    <row r="218" spans="1:10" ht="21.75">
      <c r="A218" s="64" t="s">
        <v>141</v>
      </c>
      <c r="B218" s="25"/>
      <c r="C218" s="67" t="s">
        <v>18</v>
      </c>
      <c r="D218" s="9" t="s">
        <v>71</v>
      </c>
      <c r="E218" s="9" t="s">
        <v>357</v>
      </c>
      <c r="F218" s="10" t="s">
        <v>143</v>
      </c>
      <c r="G218" s="26">
        <f>G219</f>
        <v>487993</v>
      </c>
      <c r="H218" s="26">
        <f>H219</f>
        <v>487993</v>
      </c>
      <c r="I218" s="112"/>
      <c r="J218" s="28">
        <f t="shared" si="22"/>
        <v>100</v>
      </c>
    </row>
    <row r="219" spans="1:10" ht="21.75">
      <c r="A219" s="64" t="s">
        <v>124</v>
      </c>
      <c r="B219" s="25"/>
      <c r="C219" s="67" t="s">
        <v>18</v>
      </c>
      <c r="D219" s="9" t="s">
        <v>71</v>
      </c>
      <c r="E219" s="9" t="s">
        <v>357</v>
      </c>
      <c r="F219" s="10" t="s">
        <v>125</v>
      </c>
      <c r="G219" s="68">
        <v>487993</v>
      </c>
      <c r="H219" s="68">
        <v>487993</v>
      </c>
      <c r="I219" s="118"/>
      <c r="J219" s="28">
        <f t="shared" si="22"/>
        <v>100</v>
      </c>
    </row>
    <row r="220" spans="1:10" ht="25.5" customHeight="1">
      <c r="A220" s="64" t="s">
        <v>170</v>
      </c>
      <c r="B220" s="25"/>
      <c r="C220" s="67" t="s">
        <v>18</v>
      </c>
      <c r="D220" s="9" t="s">
        <v>71</v>
      </c>
      <c r="E220" s="9" t="s">
        <v>358</v>
      </c>
      <c r="F220" s="10"/>
      <c r="G220" s="26">
        <f>G221+G223+G225</f>
        <v>6103257.95</v>
      </c>
      <c r="H220" s="26">
        <f>H221+H223+H225</f>
        <v>6103257.95</v>
      </c>
      <c r="I220" s="112"/>
      <c r="J220" s="28">
        <f t="shared" si="22"/>
        <v>100</v>
      </c>
    </row>
    <row r="221" spans="1:10" ht="43.5">
      <c r="A221" s="175" t="s">
        <v>351</v>
      </c>
      <c r="B221" s="25"/>
      <c r="C221" s="67" t="s">
        <v>18</v>
      </c>
      <c r="D221" s="9" t="s">
        <v>71</v>
      </c>
      <c r="E221" s="9" t="s">
        <v>358</v>
      </c>
      <c r="F221" s="10" t="s">
        <v>123</v>
      </c>
      <c r="G221" s="26">
        <f>G222</f>
        <v>4694735.86</v>
      </c>
      <c r="H221" s="26">
        <f>H222</f>
        <v>4694735.86</v>
      </c>
      <c r="I221" s="112"/>
      <c r="J221" s="28">
        <f t="shared" si="22"/>
        <v>100</v>
      </c>
    </row>
    <row r="222" spans="1:10" ht="12.75">
      <c r="A222" s="175" t="s">
        <v>352</v>
      </c>
      <c r="B222" s="25"/>
      <c r="C222" s="67" t="s">
        <v>18</v>
      </c>
      <c r="D222" s="9" t="s">
        <v>71</v>
      </c>
      <c r="E222" s="9" t="s">
        <v>358</v>
      </c>
      <c r="F222" s="10" t="s">
        <v>10</v>
      </c>
      <c r="G222" s="68">
        <v>4694735.86</v>
      </c>
      <c r="H222" s="68">
        <v>4694735.86</v>
      </c>
      <c r="I222" s="118"/>
      <c r="J222" s="28">
        <f t="shared" si="22"/>
        <v>100</v>
      </c>
    </row>
    <row r="223" spans="1:10" ht="21.75">
      <c r="A223" s="175" t="s">
        <v>330</v>
      </c>
      <c r="B223" s="25"/>
      <c r="C223" s="67" t="s">
        <v>18</v>
      </c>
      <c r="D223" s="9" t="s">
        <v>71</v>
      </c>
      <c r="E223" s="9" t="s">
        <v>358</v>
      </c>
      <c r="F223" s="10" t="s">
        <v>143</v>
      </c>
      <c r="G223" s="26">
        <f>G224</f>
        <v>1390826.32</v>
      </c>
      <c r="H223" s="26">
        <f>H224</f>
        <v>1390826.32</v>
      </c>
      <c r="I223" s="118"/>
      <c r="J223" s="28">
        <f t="shared" si="22"/>
        <v>100</v>
      </c>
    </row>
    <row r="224" spans="1:10" ht="21.75">
      <c r="A224" s="175" t="s">
        <v>331</v>
      </c>
      <c r="B224" s="25"/>
      <c r="C224" s="67" t="s">
        <v>18</v>
      </c>
      <c r="D224" s="9" t="s">
        <v>71</v>
      </c>
      <c r="E224" s="9" t="s">
        <v>358</v>
      </c>
      <c r="F224" s="10" t="s">
        <v>125</v>
      </c>
      <c r="G224" s="68">
        <v>1390826.32</v>
      </c>
      <c r="H224" s="68">
        <v>1390826.32</v>
      </c>
      <c r="I224" s="118"/>
      <c r="J224" s="28">
        <f t="shared" si="22"/>
        <v>100</v>
      </c>
    </row>
    <row r="225" spans="1:10" ht="12.75">
      <c r="A225" s="175" t="s">
        <v>325</v>
      </c>
      <c r="B225" s="25"/>
      <c r="C225" s="67" t="s">
        <v>18</v>
      </c>
      <c r="D225" s="9" t="s">
        <v>71</v>
      </c>
      <c r="E225" s="9" t="s">
        <v>358</v>
      </c>
      <c r="F225" s="10" t="s">
        <v>145</v>
      </c>
      <c r="G225" s="26">
        <f>G226</f>
        <v>17695.77</v>
      </c>
      <c r="H225" s="26">
        <f>H226</f>
        <v>17695.77</v>
      </c>
      <c r="I225" s="118"/>
      <c r="J225" s="28">
        <f t="shared" si="22"/>
        <v>100</v>
      </c>
    </row>
    <row r="226" spans="1:10" ht="12.75">
      <c r="A226" s="175" t="s">
        <v>359</v>
      </c>
      <c r="B226" s="25"/>
      <c r="C226" s="67" t="s">
        <v>18</v>
      </c>
      <c r="D226" s="9" t="s">
        <v>71</v>
      </c>
      <c r="E226" s="9" t="s">
        <v>358</v>
      </c>
      <c r="F226" s="10" t="s">
        <v>126</v>
      </c>
      <c r="G226" s="68">
        <v>17695.77</v>
      </c>
      <c r="H226" s="68">
        <v>17695.77</v>
      </c>
      <c r="I226" s="118"/>
      <c r="J226" s="28">
        <f t="shared" si="22"/>
        <v>100</v>
      </c>
    </row>
    <row r="227" spans="1:10" ht="32.25">
      <c r="A227" s="143" t="s">
        <v>163</v>
      </c>
      <c r="B227" s="25"/>
      <c r="C227" s="76" t="s">
        <v>18</v>
      </c>
      <c r="D227" s="71" t="s">
        <v>71</v>
      </c>
      <c r="E227" s="71" t="s">
        <v>362</v>
      </c>
      <c r="F227" s="72"/>
      <c r="G227" s="73">
        <f aca="true" t="shared" si="23" ref="G227:H229">G228</f>
        <v>6862455.32</v>
      </c>
      <c r="H227" s="73">
        <f t="shared" si="23"/>
        <v>0</v>
      </c>
      <c r="I227" s="121"/>
      <c r="J227" s="74">
        <f t="shared" si="22"/>
        <v>0</v>
      </c>
    </row>
    <row r="228" spans="1:10" ht="54">
      <c r="A228" s="175" t="s">
        <v>360</v>
      </c>
      <c r="B228" s="25"/>
      <c r="C228" s="67" t="s">
        <v>18</v>
      </c>
      <c r="D228" s="9" t="s">
        <v>71</v>
      </c>
      <c r="E228" s="9" t="s">
        <v>361</v>
      </c>
      <c r="F228" s="10"/>
      <c r="G228" s="26">
        <f t="shared" si="23"/>
        <v>6862455.32</v>
      </c>
      <c r="H228" s="26">
        <f t="shared" si="23"/>
        <v>0</v>
      </c>
      <c r="I228" s="112"/>
      <c r="J228" s="28">
        <f t="shared" si="22"/>
        <v>0</v>
      </c>
    </row>
    <row r="229" spans="1:10" ht="21.75">
      <c r="A229" s="175" t="s">
        <v>330</v>
      </c>
      <c r="B229" s="25"/>
      <c r="C229" s="67" t="s">
        <v>18</v>
      </c>
      <c r="D229" s="9" t="s">
        <v>71</v>
      </c>
      <c r="E229" s="9" t="s">
        <v>361</v>
      </c>
      <c r="F229" s="10" t="s">
        <v>143</v>
      </c>
      <c r="G229" s="26">
        <f t="shared" si="23"/>
        <v>6862455.32</v>
      </c>
      <c r="H229" s="26">
        <f t="shared" si="23"/>
        <v>0</v>
      </c>
      <c r="I229" s="112"/>
      <c r="J229" s="28">
        <f t="shared" si="22"/>
        <v>0</v>
      </c>
    </row>
    <row r="230" spans="1:10" ht="21.75">
      <c r="A230" s="175" t="s">
        <v>331</v>
      </c>
      <c r="B230" s="25"/>
      <c r="C230" s="67" t="s">
        <v>18</v>
      </c>
      <c r="D230" s="9" t="s">
        <v>71</v>
      </c>
      <c r="E230" s="9" t="s">
        <v>361</v>
      </c>
      <c r="F230" s="10" t="s">
        <v>125</v>
      </c>
      <c r="G230" s="68">
        <v>6862455.32</v>
      </c>
      <c r="H230" s="68">
        <v>0</v>
      </c>
      <c r="I230" s="118"/>
      <c r="J230" s="28">
        <f t="shared" si="22"/>
        <v>0</v>
      </c>
    </row>
    <row r="231" spans="1:10" ht="12.75">
      <c r="A231" s="142" t="s">
        <v>92</v>
      </c>
      <c r="B231" s="91"/>
      <c r="C231" s="92" t="s">
        <v>18</v>
      </c>
      <c r="D231" s="93" t="s">
        <v>26</v>
      </c>
      <c r="E231" s="93"/>
      <c r="F231" s="94"/>
      <c r="G231" s="95">
        <f>G232</f>
        <v>524141.6</v>
      </c>
      <c r="H231" s="95">
        <f>H232</f>
        <v>524141.6</v>
      </c>
      <c r="I231" s="113"/>
      <c r="J231" s="96">
        <f t="shared" si="22"/>
        <v>100</v>
      </c>
    </row>
    <row r="232" spans="1:10" ht="12.75">
      <c r="A232" s="142" t="s">
        <v>242</v>
      </c>
      <c r="B232" s="91"/>
      <c r="C232" s="92" t="s">
        <v>18</v>
      </c>
      <c r="D232" s="93" t="s">
        <v>73</v>
      </c>
      <c r="E232" s="93"/>
      <c r="F232" s="94"/>
      <c r="G232" s="95">
        <f>G233+G247</f>
        <v>524141.6</v>
      </c>
      <c r="H232" s="95">
        <f>H233+H247</f>
        <v>524141.6</v>
      </c>
      <c r="I232" s="113"/>
      <c r="J232" s="96">
        <f t="shared" si="22"/>
        <v>100</v>
      </c>
    </row>
    <row r="233" spans="1:10" ht="21.75">
      <c r="A233" s="143" t="s">
        <v>171</v>
      </c>
      <c r="B233" s="25"/>
      <c r="C233" s="76" t="s">
        <v>18</v>
      </c>
      <c r="D233" s="71" t="s">
        <v>73</v>
      </c>
      <c r="E233" s="71" t="s">
        <v>363</v>
      </c>
      <c r="F233" s="72"/>
      <c r="G233" s="73">
        <f>G234+G241</f>
        <v>464341.6</v>
      </c>
      <c r="H233" s="73">
        <f>H234+H241</f>
        <v>464341.6</v>
      </c>
      <c r="I233" s="121"/>
      <c r="J233" s="74">
        <f t="shared" si="22"/>
        <v>100</v>
      </c>
    </row>
    <row r="234" spans="1:10" ht="32.25">
      <c r="A234" s="143" t="s">
        <v>224</v>
      </c>
      <c r="B234" s="70"/>
      <c r="C234" s="67" t="s">
        <v>18</v>
      </c>
      <c r="D234" s="9" t="s">
        <v>73</v>
      </c>
      <c r="E234" s="9" t="s">
        <v>374</v>
      </c>
      <c r="F234" s="10"/>
      <c r="G234" s="109">
        <f>G235+G238</f>
        <v>143691.6</v>
      </c>
      <c r="H234" s="109">
        <f>H235+H238</f>
        <v>143691.6</v>
      </c>
      <c r="I234" s="131"/>
      <c r="J234" s="75">
        <f t="shared" si="22"/>
        <v>100</v>
      </c>
    </row>
    <row r="235" spans="1:10" ht="22.5" customHeight="1">
      <c r="A235" s="64" t="s">
        <v>364</v>
      </c>
      <c r="B235" s="70"/>
      <c r="C235" s="67" t="s">
        <v>18</v>
      </c>
      <c r="D235" s="9" t="s">
        <v>73</v>
      </c>
      <c r="E235" s="9" t="s">
        <v>368</v>
      </c>
      <c r="F235" s="10"/>
      <c r="G235" s="109">
        <f>G236</f>
        <v>7000</v>
      </c>
      <c r="H235" s="109">
        <f>H236</f>
        <v>7000</v>
      </c>
      <c r="I235" s="131"/>
      <c r="J235" s="28">
        <f t="shared" si="22"/>
        <v>100</v>
      </c>
    </row>
    <row r="236" spans="1:10" ht="12.75">
      <c r="A236" s="64" t="s">
        <v>152</v>
      </c>
      <c r="B236" s="25"/>
      <c r="C236" s="67" t="s">
        <v>18</v>
      </c>
      <c r="D236" s="9" t="s">
        <v>73</v>
      </c>
      <c r="E236" s="9" t="s">
        <v>368</v>
      </c>
      <c r="F236" s="10" t="s">
        <v>150</v>
      </c>
      <c r="G236" s="79">
        <f>G237</f>
        <v>7000</v>
      </c>
      <c r="H236" s="79">
        <f>H237</f>
        <v>7000</v>
      </c>
      <c r="I236" s="122"/>
      <c r="J236" s="28">
        <f t="shared" si="22"/>
        <v>100</v>
      </c>
    </row>
    <row r="237" spans="1:10" ht="12.75">
      <c r="A237" s="64" t="s">
        <v>153</v>
      </c>
      <c r="B237" s="25"/>
      <c r="C237" s="67" t="s">
        <v>18</v>
      </c>
      <c r="D237" s="9" t="s">
        <v>73</v>
      </c>
      <c r="E237" s="9" t="s">
        <v>368</v>
      </c>
      <c r="F237" s="10" t="s">
        <v>151</v>
      </c>
      <c r="G237" s="68">
        <v>7000</v>
      </c>
      <c r="H237" s="68">
        <v>7000</v>
      </c>
      <c r="I237" s="118"/>
      <c r="J237" s="28">
        <f t="shared" si="22"/>
        <v>100</v>
      </c>
    </row>
    <row r="238" spans="1:10" ht="21.75">
      <c r="A238" s="64" t="s">
        <v>365</v>
      </c>
      <c r="B238" s="70"/>
      <c r="C238" s="67" t="s">
        <v>18</v>
      </c>
      <c r="D238" s="9" t="s">
        <v>73</v>
      </c>
      <c r="E238" s="9" t="s">
        <v>371</v>
      </c>
      <c r="F238" s="10"/>
      <c r="G238" s="109">
        <f>G239</f>
        <v>136691.6</v>
      </c>
      <c r="H238" s="109">
        <f>H239</f>
        <v>136691.6</v>
      </c>
      <c r="I238" s="131"/>
      <c r="J238" s="75">
        <f aca="true" t="shared" si="24" ref="J238:J265">H238/G238*100</f>
        <v>100</v>
      </c>
    </row>
    <row r="239" spans="1:10" ht="21.75">
      <c r="A239" s="64" t="s">
        <v>141</v>
      </c>
      <c r="B239" s="25"/>
      <c r="C239" s="67" t="s">
        <v>18</v>
      </c>
      <c r="D239" s="9" t="s">
        <v>73</v>
      </c>
      <c r="E239" s="9" t="s">
        <v>371</v>
      </c>
      <c r="F239" s="10" t="s">
        <v>143</v>
      </c>
      <c r="G239" s="79">
        <f>G240</f>
        <v>136691.6</v>
      </c>
      <c r="H239" s="79">
        <f>H240</f>
        <v>136691.6</v>
      </c>
      <c r="I239" s="122"/>
      <c r="J239" s="28">
        <f t="shared" si="24"/>
        <v>100</v>
      </c>
    </row>
    <row r="240" spans="1:10" ht="21.75">
      <c r="A240" s="64" t="s">
        <v>124</v>
      </c>
      <c r="B240" s="25"/>
      <c r="C240" s="67" t="s">
        <v>18</v>
      </c>
      <c r="D240" s="9" t="s">
        <v>73</v>
      </c>
      <c r="E240" s="9" t="s">
        <v>371</v>
      </c>
      <c r="F240" s="10" t="s">
        <v>125</v>
      </c>
      <c r="G240" s="68">
        <v>136691.6</v>
      </c>
      <c r="H240" s="68">
        <v>136691.6</v>
      </c>
      <c r="I240" s="118"/>
      <c r="J240" s="28">
        <f t="shared" si="24"/>
        <v>100</v>
      </c>
    </row>
    <row r="241" spans="1:10" ht="21.75">
      <c r="A241" s="143" t="s">
        <v>225</v>
      </c>
      <c r="B241" s="25"/>
      <c r="C241" s="67" t="s">
        <v>18</v>
      </c>
      <c r="D241" s="9" t="s">
        <v>73</v>
      </c>
      <c r="E241" s="9" t="s">
        <v>373</v>
      </c>
      <c r="F241" s="10"/>
      <c r="G241" s="26">
        <f>G242</f>
        <v>320650</v>
      </c>
      <c r="H241" s="26">
        <f>H242</f>
        <v>320650</v>
      </c>
      <c r="I241" s="118"/>
      <c r="J241" s="28">
        <f t="shared" si="24"/>
        <v>100</v>
      </c>
    </row>
    <row r="242" spans="1:10" ht="12.75">
      <c r="A242" s="64" t="s">
        <v>366</v>
      </c>
      <c r="B242" s="25"/>
      <c r="C242" s="67" t="s">
        <v>18</v>
      </c>
      <c r="D242" s="9" t="s">
        <v>73</v>
      </c>
      <c r="E242" s="9" t="s">
        <v>372</v>
      </c>
      <c r="F242" s="10"/>
      <c r="G242" s="109">
        <f>G243+G245</f>
        <v>320650</v>
      </c>
      <c r="H242" s="109">
        <f>H243+H245</f>
        <v>320650</v>
      </c>
      <c r="I242" s="118"/>
      <c r="J242" s="28">
        <f t="shared" si="24"/>
        <v>100</v>
      </c>
    </row>
    <row r="243" spans="1:10" ht="21.75">
      <c r="A243" s="64" t="s">
        <v>141</v>
      </c>
      <c r="B243" s="25"/>
      <c r="C243" s="67" t="s">
        <v>18</v>
      </c>
      <c r="D243" s="9" t="s">
        <v>73</v>
      </c>
      <c r="E243" s="9" t="s">
        <v>372</v>
      </c>
      <c r="F243" s="10" t="s">
        <v>143</v>
      </c>
      <c r="G243" s="79">
        <f>G244</f>
        <v>170650</v>
      </c>
      <c r="H243" s="79">
        <f>H244</f>
        <v>170650</v>
      </c>
      <c r="I243" s="118"/>
      <c r="J243" s="28">
        <f t="shared" si="24"/>
        <v>100</v>
      </c>
    </row>
    <row r="244" spans="1:10" ht="21.75">
      <c r="A244" s="64" t="s">
        <v>124</v>
      </c>
      <c r="B244" s="25"/>
      <c r="C244" s="67" t="s">
        <v>18</v>
      </c>
      <c r="D244" s="9" t="s">
        <v>73</v>
      </c>
      <c r="E244" s="9" t="s">
        <v>372</v>
      </c>
      <c r="F244" s="10" t="s">
        <v>125</v>
      </c>
      <c r="G244" s="68">
        <v>170650</v>
      </c>
      <c r="H244" s="68">
        <v>170650</v>
      </c>
      <c r="I244" s="118"/>
      <c r="J244" s="28">
        <f t="shared" si="24"/>
        <v>100</v>
      </c>
    </row>
    <row r="245" spans="1:10" ht="12.75">
      <c r="A245" s="64" t="s">
        <v>152</v>
      </c>
      <c r="B245" s="25"/>
      <c r="C245" s="67" t="s">
        <v>18</v>
      </c>
      <c r="D245" s="9" t="s">
        <v>73</v>
      </c>
      <c r="E245" s="9" t="s">
        <v>372</v>
      </c>
      <c r="F245" s="10" t="s">
        <v>150</v>
      </c>
      <c r="G245" s="79">
        <f>G246</f>
        <v>150000</v>
      </c>
      <c r="H245" s="79">
        <f>H246</f>
        <v>150000</v>
      </c>
      <c r="I245" s="118"/>
      <c r="J245" s="28">
        <f t="shared" si="24"/>
        <v>100</v>
      </c>
    </row>
    <row r="246" spans="1:10" ht="12.75">
      <c r="A246" s="64" t="s">
        <v>153</v>
      </c>
      <c r="B246" s="25"/>
      <c r="C246" s="67" t="s">
        <v>18</v>
      </c>
      <c r="D246" s="9" t="s">
        <v>73</v>
      </c>
      <c r="E246" s="9" t="s">
        <v>372</v>
      </c>
      <c r="F246" s="10" t="s">
        <v>151</v>
      </c>
      <c r="G246" s="68">
        <v>150000</v>
      </c>
      <c r="H246" s="68">
        <v>150000</v>
      </c>
      <c r="I246" s="118"/>
      <c r="J246" s="28">
        <f t="shared" si="24"/>
        <v>100</v>
      </c>
    </row>
    <row r="247" spans="1:10" ht="75.75">
      <c r="A247" s="143" t="s">
        <v>74</v>
      </c>
      <c r="B247" s="70"/>
      <c r="C247" s="76" t="s">
        <v>18</v>
      </c>
      <c r="D247" s="71" t="s">
        <v>73</v>
      </c>
      <c r="E247" s="71" t="s">
        <v>369</v>
      </c>
      <c r="F247" s="72"/>
      <c r="G247" s="73">
        <f aca="true" t="shared" si="25" ref="G247:H249">G248</f>
        <v>59800</v>
      </c>
      <c r="H247" s="73">
        <f t="shared" si="25"/>
        <v>59800</v>
      </c>
      <c r="I247" s="121"/>
      <c r="J247" s="74">
        <f t="shared" si="24"/>
        <v>100</v>
      </c>
    </row>
    <row r="248" spans="1:10" ht="84" customHeight="1">
      <c r="A248" s="175" t="s">
        <v>367</v>
      </c>
      <c r="B248" s="25"/>
      <c r="C248" s="67" t="s">
        <v>18</v>
      </c>
      <c r="D248" s="9" t="s">
        <v>73</v>
      </c>
      <c r="E248" s="9" t="s">
        <v>370</v>
      </c>
      <c r="F248" s="10"/>
      <c r="G248" s="26">
        <f t="shared" si="25"/>
        <v>59800</v>
      </c>
      <c r="H248" s="26">
        <f t="shared" si="25"/>
        <v>59800</v>
      </c>
      <c r="I248" s="112"/>
      <c r="J248" s="28">
        <f t="shared" si="24"/>
        <v>100</v>
      </c>
    </row>
    <row r="249" spans="1:10" ht="12.75">
      <c r="A249" s="64" t="s">
        <v>149</v>
      </c>
      <c r="B249" s="25"/>
      <c r="C249" s="67" t="s">
        <v>18</v>
      </c>
      <c r="D249" s="9" t="s">
        <v>73</v>
      </c>
      <c r="E249" s="9" t="s">
        <v>370</v>
      </c>
      <c r="F249" s="10" t="s">
        <v>148</v>
      </c>
      <c r="G249" s="26">
        <f t="shared" si="25"/>
        <v>59800</v>
      </c>
      <c r="H249" s="26">
        <f t="shared" si="25"/>
        <v>59800</v>
      </c>
      <c r="I249" s="112"/>
      <c r="J249" s="28">
        <f t="shared" si="24"/>
        <v>100</v>
      </c>
    </row>
    <row r="250" spans="1:10" ht="12.75">
      <c r="A250" s="64" t="s">
        <v>29</v>
      </c>
      <c r="B250" s="25"/>
      <c r="C250" s="67" t="s">
        <v>18</v>
      </c>
      <c r="D250" s="9" t="s">
        <v>73</v>
      </c>
      <c r="E250" s="9" t="s">
        <v>370</v>
      </c>
      <c r="F250" s="10" t="s">
        <v>112</v>
      </c>
      <c r="G250" s="68">
        <v>59800</v>
      </c>
      <c r="H250" s="68">
        <v>59800</v>
      </c>
      <c r="I250" s="118"/>
      <c r="J250" s="28">
        <f t="shared" si="24"/>
        <v>100</v>
      </c>
    </row>
    <row r="251" spans="1:10" ht="12.75">
      <c r="A251" s="142" t="s">
        <v>93</v>
      </c>
      <c r="B251" s="91"/>
      <c r="C251" s="92" t="s">
        <v>18</v>
      </c>
      <c r="D251" s="93" t="s">
        <v>172</v>
      </c>
      <c r="E251" s="93"/>
      <c r="F251" s="94"/>
      <c r="G251" s="95">
        <f>G252</f>
        <v>2893629.6</v>
      </c>
      <c r="H251" s="95">
        <f>H252</f>
        <v>2893629.6</v>
      </c>
      <c r="I251" s="113"/>
      <c r="J251" s="96">
        <f t="shared" si="24"/>
        <v>100</v>
      </c>
    </row>
    <row r="252" spans="1:10" ht="12.75">
      <c r="A252" s="142" t="s">
        <v>243</v>
      </c>
      <c r="B252" s="91">
        <v>2</v>
      </c>
      <c r="C252" s="92" t="s">
        <v>18</v>
      </c>
      <c r="D252" s="93" t="s">
        <v>76</v>
      </c>
      <c r="E252" s="93" t="s">
        <v>42</v>
      </c>
      <c r="F252" s="94" t="s">
        <v>42</v>
      </c>
      <c r="G252" s="95">
        <f>G253</f>
        <v>2893629.6</v>
      </c>
      <c r="H252" s="95">
        <f>H253</f>
        <v>2893629.6</v>
      </c>
      <c r="I252" s="113"/>
      <c r="J252" s="96">
        <f t="shared" si="24"/>
        <v>100</v>
      </c>
    </row>
    <row r="253" spans="1:10" ht="32.25">
      <c r="A253" s="143" t="s">
        <v>173</v>
      </c>
      <c r="B253" s="25">
        <v>2</v>
      </c>
      <c r="C253" s="67" t="s">
        <v>18</v>
      </c>
      <c r="D253" s="9" t="s">
        <v>76</v>
      </c>
      <c r="E253" s="9" t="s">
        <v>375</v>
      </c>
      <c r="F253" s="10" t="s">
        <v>42</v>
      </c>
      <c r="G253" s="26">
        <f>G254+G261</f>
        <v>2893629.6</v>
      </c>
      <c r="H253" s="26">
        <f>H254+H261</f>
        <v>2893629.6</v>
      </c>
      <c r="I253" s="112"/>
      <c r="J253" s="28">
        <f t="shared" si="24"/>
        <v>100</v>
      </c>
    </row>
    <row r="254" spans="1:10" ht="21.75">
      <c r="A254" s="64" t="s">
        <v>170</v>
      </c>
      <c r="B254" s="25"/>
      <c r="C254" s="67" t="s">
        <v>18</v>
      </c>
      <c r="D254" s="9" t="s">
        <v>76</v>
      </c>
      <c r="E254" s="9" t="s">
        <v>376</v>
      </c>
      <c r="F254" s="10"/>
      <c r="G254" s="26">
        <f>G255+G257+G259</f>
        <v>2286923.46</v>
      </c>
      <c r="H254" s="26">
        <f>H255+H257+H259</f>
        <v>2286923.46</v>
      </c>
      <c r="I254" s="112"/>
      <c r="J254" s="28">
        <f t="shared" si="24"/>
        <v>100</v>
      </c>
    </row>
    <row r="255" spans="1:10" ht="43.5">
      <c r="A255" s="64" t="s">
        <v>168</v>
      </c>
      <c r="B255" s="25"/>
      <c r="C255" s="67" t="s">
        <v>18</v>
      </c>
      <c r="D255" s="9" t="s">
        <v>76</v>
      </c>
      <c r="E255" s="9" t="s">
        <v>376</v>
      </c>
      <c r="F255" s="10" t="s">
        <v>123</v>
      </c>
      <c r="G255" s="26">
        <f>G256</f>
        <v>2137617.02</v>
      </c>
      <c r="H255" s="26">
        <f>H256</f>
        <v>2137617.02</v>
      </c>
      <c r="I255" s="112"/>
      <c r="J255" s="28">
        <f t="shared" si="24"/>
        <v>100</v>
      </c>
    </row>
    <row r="256" spans="1:10" ht="12.75">
      <c r="A256" s="64" t="s">
        <v>169</v>
      </c>
      <c r="B256" s="25"/>
      <c r="C256" s="67" t="s">
        <v>18</v>
      </c>
      <c r="D256" s="9" t="s">
        <v>76</v>
      </c>
      <c r="E256" s="9" t="s">
        <v>376</v>
      </c>
      <c r="F256" s="10" t="s">
        <v>10</v>
      </c>
      <c r="G256" s="68">
        <v>2137617.02</v>
      </c>
      <c r="H256" s="68">
        <v>2137617.02</v>
      </c>
      <c r="I256" s="118"/>
      <c r="J256" s="28">
        <f t="shared" si="24"/>
        <v>100</v>
      </c>
    </row>
    <row r="257" spans="1:10" ht="21.75">
      <c r="A257" s="64" t="s">
        <v>141</v>
      </c>
      <c r="B257" s="25"/>
      <c r="C257" s="67" t="s">
        <v>18</v>
      </c>
      <c r="D257" s="9" t="s">
        <v>76</v>
      </c>
      <c r="E257" s="9" t="s">
        <v>376</v>
      </c>
      <c r="F257" s="10" t="s">
        <v>143</v>
      </c>
      <c r="G257" s="26">
        <f>G258</f>
        <v>145445</v>
      </c>
      <c r="H257" s="26">
        <f>H258</f>
        <v>145445</v>
      </c>
      <c r="I257" s="112"/>
      <c r="J257" s="28">
        <f t="shared" si="24"/>
        <v>100</v>
      </c>
    </row>
    <row r="258" spans="1:10" ht="21.75">
      <c r="A258" s="64" t="s">
        <v>124</v>
      </c>
      <c r="B258" s="25"/>
      <c r="C258" s="67" t="s">
        <v>18</v>
      </c>
      <c r="D258" s="9" t="s">
        <v>76</v>
      </c>
      <c r="E258" s="9" t="s">
        <v>376</v>
      </c>
      <c r="F258" s="10" t="s">
        <v>125</v>
      </c>
      <c r="G258" s="68">
        <v>145445</v>
      </c>
      <c r="H258" s="68">
        <v>145445</v>
      </c>
      <c r="I258" s="118"/>
      <c r="J258" s="28">
        <f t="shared" si="24"/>
        <v>100</v>
      </c>
    </row>
    <row r="259" spans="1:10" ht="12.75">
      <c r="A259" s="64" t="s">
        <v>144</v>
      </c>
      <c r="B259" s="25"/>
      <c r="C259" s="67" t="s">
        <v>18</v>
      </c>
      <c r="D259" s="9" t="s">
        <v>76</v>
      </c>
      <c r="E259" s="9" t="s">
        <v>376</v>
      </c>
      <c r="F259" s="10" t="s">
        <v>145</v>
      </c>
      <c r="G259" s="82">
        <f>G260</f>
        <v>3861.44</v>
      </c>
      <c r="H259" s="82">
        <f>H260</f>
        <v>3861.44</v>
      </c>
      <c r="I259" s="127"/>
      <c r="J259" s="28">
        <f t="shared" si="24"/>
        <v>100</v>
      </c>
    </row>
    <row r="260" spans="1:10" ht="12.75">
      <c r="A260" s="64" t="s">
        <v>128</v>
      </c>
      <c r="B260" s="25"/>
      <c r="C260" s="67" t="s">
        <v>18</v>
      </c>
      <c r="D260" s="9" t="s">
        <v>76</v>
      </c>
      <c r="E260" s="9" t="s">
        <v>376</v>
      </c>
      <c r="F260" s="10" t="s">
        <v>126</v>
      </c>
      <c r="G260" s="68">
        <v>3861.44</v>
      </c>
      <c r="H260" s="68">
        <v>3861.44</v>
      </c>
      <c r="I260" s="118"/>
      <c r="J260" s="28">
        <f t="shared" si="24"/>
        <v>100</v>
      </c>
    </row>
    <row r="261" spans="1:10" ht="21.75">
      <c r="A261" s="64" t="s">
        <v>377</v>
      </c>
      <c r="B261" s="25"/>
      <c r="C261" s="67" t="s">
        <v>18</v>
      </c>
      <c r="D261" s="9" t="s">
        <v>76</v>
      </c>
      <c r="E261" s="9" t="s">
        <v>378</v>
      </c>
      <c r="F261" s="10"/>
      <c r="G261" s="26">
        <f>G262+G264</f>
        <v>606706.14</v>
      </c>
      <c r="H261" s="26">
        <f>H262+H264</f>
        <v>606706.14</v>
      </c>
      <c r="I261" s="112"/>
      <c r="J261" s="28">
        <f t="shared" si="24"/>
        <v>100</v>
      </c>
    </row>
    <row r="262" spans="1:10" ht="21.75">
      <c r="A262" s="64" t="s">
        <v>141</v>
      </c>
      <c r="B262" s="25"/>
      <c r="C262" s="67" t="s">
        <v>18</v>
      </c>
      <c r="D262" s="9" t="s">
        <v>76</v>
      </c>
      <c r="E262" s="9" t="s">
        <v>378</v>
      </c>
      <c r="F262" s="10" t="s">
        <v>143</v>
      </c>
      <c r="G262" s="26">
        <f>G263</f>
        <v>520500.87</v>
      </c>
      <c r="H262" s="26">
        <f>H263</f>
        <v>520500.87</v>
      </c>
      <c r="I262" s="112"/>
      <c r="J262" s="28">
        <f t="shared" si="24"/>
        <v>100</v>
      </c>
    </row>
    <row r="263" spans="1:10" ht="21.75">
      <c r="A263" s="64" t="s">
        <v>124</v>
      </c>
      <c r="B263" s="25"/>
      <c r="C263" s="67" t="s">
        <v>18</v>
      </c>
      <c r="D263" s="9" t="s">
        <v>76</v>
      </c>
      <c r="E263" s="9" t="s">
        <v>378</v>
      </c>
      <c r="F263" s="10" t="s">
        <v>125</v>
      </c>
      <c r="G263" s="68">
        <v>520500.87</v>
      </c>
      <c r="H263" s="68">
        <v>520500.87</v>
      </c>
      <c r="I263" s="118"/>
      <c r="J263" s="28">
        <f t="shared" si="24"/>
        <v>100</v>
      </c>
    </row>
    <row r="264" spans="1:10" ht="21.75">
      <c r="A264" s="64" t="s">
        <v>147</v>
      </c>
      <c r="B264" s="25"/>
      <c r="C264" s="67" t="s">
        <v>18</v>
      </c>
      <c r="D264" s="9" t="s">
        <v>76</v>
      </c>
      <c r="E264" s="9" t="s">
        <v>378</v>
      </c>
      <c r="F264" s="10" t="s">
        <v>146</v>
      </c>
      <c r="G264" s="82">
        <f>G265</f>
        <v>86205.27</v>
      </c>
      <c r="H264" s="82">
        <f>H265</f>
        <v>86205.27</v>
      </c>
      <c r="I264" s="127"/>
      <c r="J264" s="28">
        <f t="shared" si="24"/>
        <v>100</v>
      </c>
    </row>
    <row r="265" spans="1:10" ht="12.75">
      <c r="A265" s="64" t="s">
        <v>137</v>
      </c>
      <c r="B265" s="25"/>
      <c r="C265" s="67" t="s">
        <v>18</v>
      </c>
      <c r="D265" s="9" t="s">
        <v>76</v>
      </c>
      <c r="E265" s="9" t="s">
        <v>378</v>
      </c>
      <c r="F265" s="10" t="s">
        <v>135</v>
      </c>
      <c r="G265" s="68">
        <v>86205.27</v>
      </c>
      <c r="H265" s="68">
        <v>86205.27</v>
      </c>
      <c r="I265" s="118"/>
      <c r="J265" s="28">
        <f t="shared" si="24"/>
        <v>100</v>
      </c>
    </row>
  </sheetData>
  <sheetProtection/>
  <mergeCells count="9">
    <mergeCell ref="C9:F9"/>
    <mergeCell ref="C10:F10"/>
    <mergeCell ref="C11:F11"/>
    <mergeCell ref="G1:J1"/>
    <mergeCell ref="G2:J2"/>
    <mergeCell ref="G3:J3"/>
    <mergeCell ref="A5:J5"/>
    <mergeCell ref="A6:J6"/>
    <mergeCell ref="A7:J7"/>
  </mergeCells>
  <printOptions/>
  <pageMargins left="0.7874015748031497" right="0.31496062992125984" top="0.7480314960629921" bottom="0.7480314960629921" header="0.31496062992125984" footer="0.31496062992125984"/>
  <pageSetup fitToHeight="100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38"/>
  <sheetViews>
    <sheetView zoomScalePageLayoutView="0" workbookViewId="0" topLeftCell="A1">
      <selection activeCell="F30" sqref="F30"/>
    </sheetView>
  </sheetViews>
  <sheetFormatPr defaultColWidth="6.421875" defaultRowHeight="12.75"/>
  <cols>
    <col min="1" max="1" width="9.00390625" style="6" customWidth="1"/>
    <col min="2" max="2" width="38.57421875" style="6" customWidth="1"/>
    <col min="3" max="3" width="4.00390625" style="6" hidden="1" customWidth="1"/>
    <col min="4" max="4" width="11.421875" style="6" customWidth="1"/>
    <col min="5" max="6" width="12.28125" style="6" customWidth="1"/>
    <col min="7" max="7" width="10.00390625" style="6" customWidth="1"/>
    <col min="8" max="222" width="9.140625" style="6" customWidth="1"/>
    <col min="223" max="223" width="24.8515625" style="6" customWidth="1"/>
    <col min="224" max="224" width="0" style="6" hidden="1" customWidth="1"/>
    <col min="225" max="225" width="5.28125" style="6" customWidth="1"/>
    <col min="226" max="16384" width="6.421875" style="6" customWidth="1"/>
  </cols>
  <sheetData>
    <row r="1" spans="1:227" ht="13.5">
      <c r="A1" s="13"/>
      <c r="B1" s="13"/>
      <c r="C1" s="14"/>
      <c r="D1" s="232" t="s">
        <v>31</v>
      </c>
      <c r="E1" s="232"/>
      <c r="F1" s="232"/>
      <c r="G1" s="232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</row>
    <row r="2" spans="1:227" ht="42" customHeight="1">
      <c r="A2" s="13"/>
      <c r="B2" s="13"/>
      <c r="C2" s="14"/>
      <c r="D2" s="232" t="s">
        <v>1</v>
      </c>
      <c r="E2" s="232"/>
      <c r="F2" s="232"/>
      <c r="G2" s="232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</row>
    <row r="3" spans="1:227" ht="13.5">
      <c r="A3" s="13"/>
      <c r="B3" s="13"/>
      <c r="C3" s="14"/>
      <c r="D3" s="232" t="s">
        <v>257</v>
      </c>
      <c r="E3" s="232"/>
      <c r="F3" s="232"/>
      <c r="G3" s="232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</row>
    <row r="4" spans="1:227" ht="13.5">
      <c r="A4" s="13"/>
      <c r="B4" s="13"/>
      <c r="C4" s="15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</row>
    <row r="5" spans="1:227" ht="13.5">
      <c r="A5" s="13"/>
      <c r="B5" s="234" t="s">
        <v>32</v>
      </c>
      <c r="C5" s="234"/>
      <c r="D5" s="234"/>
      <c r="E5" s="234"/>
      <c r="F5" s="234"/>
      <c r="G5" s="234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</row>
    <row r="6" spans="1:227" ht="13.5">
      <c r="A6" s="13"/>
      <c r="B6" s="234" t="s">
        <v>3</v>
      </c>
      <c r="C6" s="234"/>
      <c r="D6" s="234"/>
      <c r="E6" s="234"/>
      <c r="F6" s="234"/>
      <c r="G6" s="234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</row>
    <row r="7" spans="1:227" ht="27" customHeight="1">
      <c r="A7" s="13"/>
      <c r="B7" s="234" t="s">
        <v>283</v>
      </c>
      <c r="C7" s="234"/>
      <c r="D7" s="234"/>
      <c r="E7" s="234"/>
      <c r="F7" s="234"/>
      <c r="G7" s="234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</row>
    <row r="8" spans="1:7" ht="12.75">
      <c r="A8" s="17"/>
      <c r="B8" s="16"/>
      <c r="C8" s="16"/>
      <c r="D8" s="18"/>
      <c r="E8" s="18"/>
      <c r="F8" s="18"/>
      <c r="G8" s="18"/>
    </row>
    <row r="9" spans="1:7" ht="32.25">
      <c r="A9" s="19" t="s">
        <v>78</v>
      </c>
      <c r="B9" s="19" t="s">
        <v>33</v>
      </c>
      <c r="C9" s="20"/>
      <c r="D9" s="21" t="s">
        <v>35</v>
      </c>
      <c r="E9" s="21" t="s">
        <v>2</v>
      </c>
      <c r="F9" s="21" t="s">
        <v>226</v>
      </c>
      <c r="G9" s="21" t="s">
        <v>36</v>
      </c>
    </row>
    <row r="10" spans="1:7" ht="13.5" thickBot="1">
      <c r="A10" s="34">
        <v>1</v>
      </c>
      <c r="B10" s="22">
        <v>2</v>
      </c>
      <c r="C10" s="7"/>
      <c r="D10" s="23" t="s">
        <v>24</v>
      </c>
      <c r="E10" s="23" t="s">
        <v>37</v>
      </c>
      <c r="F10" s="23" t="s">
        <v>38</v>
      </c>
      <c r="G10" s="23" t="s">
        <v>230</v>
      </c>
    </row>
    <row r="11" spans="1:7" ht="12.75">
      <c r="A11" s="35"/>
      <c r="B11" s="24" t="s">
        <v>79</v>
      </c>
      <c r="C11" s="25"/>
      <c r="D11" s="45">
        <f>D13+D19+D21+D24+D27+D31+D33+D35+D37</f>
        <v>91737044.144</v>
      </c>
      <c r="E11" s="66">
        <f>E13+E19+E21+E24+E27+E31+E33+E35+E37</f>
        <v>84466917.39400001</v>
      </c>
      <c r="F11" s="154">
        <f>D11-E11</f>
        <v>7270126.749999985</v>
      </c>
      <c r="G11" s="148">
        <f>E11/D11*100</f>
        <v>92.0750370607232</v>
      </c>
    </row>
    <row r="12" spans="1:7" ht="12.75">
      <c r="A12" s="36"/>
      <c r="B12" s="29" t="s">
        <v>40</v>
      </c>
      <c r="C12" s="25">
        <v>2</v>
      </c>
      <c r="D12" s="149">
        <v>48381348.769999996</v>
      </c>
      <c r="E12" s="31">
        <v>47348462.09</v>
      </c>
      <c r="F12" s="111"/>
      <c r="G12" s="32">
        <f>IF(ISNUMBER(D12),D12,0)-IF(ISNUMBER(E12),E12,0)</f>
        <v>1032886.6799999923</v>
      </c>
    </row>
    <row r="13" spans="1:7" ht="12.75">
      <c r="A13" s="37" t="s">
        <v>80</v>
      </c>
      <c r="B13" s="33" t="s">
        <v>81</v>
      </c>
      <c r="C13" s="25">
        <v>2</v>
      </c>
      <c r="D13" s="150">
        <f>D14+D15+D16+D17+D18</f>
        <v>41057098.42</v>
      </c>
      <c r="E13" s="26">
        <f>E14+E15+E16+E17+E18</f>
        <v>40657098.42</v>
      </c>
      <c r="F13" s="112">
        <f>D13-E13</f>
        <v>400000</v>
      </c>
      <c r="G13" s="28">
        <f aca="true" t="shared" si="0" ref="G13:G38">E13/D13*100</f>
        <v>99.02574703183323</v>
      </c>
    </row>
    <row r="14" spans="1:7" ht="43.5">
      <c r="A14" s="38" t="s">
        <v>44</v>
      </c>
      <c r="B14" s="33" t="s">
        <v>43</v>
      </c>
      <c r="C14" s="25">
        <v>2</v>
      </c>
      <c r="D14" s="150">
        <f>'приложение 2'!G15</f>
        <v>1931004</v>
      </c>
      <c r="E14" s="27">
        <f>'приложение 2'!H15</f>
        <v>1931004</v>
      </c>
      <c r="F14" s="112"/>
      <c r="G14" s="28">
        <f t="shared" si="0"/>
        <v>100</v>
      </c>
    </row>
    <row r="15" spans="1:7" ht="43.5">
      <c r="A15" s="38" t="s">
        <v>47</v>
      </c>
      <c r="B15" s="33" t="s">
        <v>46</v>
      </c>
      <c r="C15" s="25">
        <v>2</v>
      </c>
      <c r="D15" s="150">
        <f>'приложение 2'!G19</f>
        <v>9745297.870000001</v>
      </c>
      <c r="E15" s="27">
        <f>'приложение 2'!H19</f>
        <v>9745297.870000001</v>
      </c>
      <c r="F15" s="112"/>
      <c r="G15" s="28">
        <f t="shared" si="0"/>
        <v>100</v>
      </c>
    </row>
    <row r="16" spans="1:7" ht="21.75">
      <c r="A16" s="37" t="s">
        <v>175</v>
      </c>
      <c r="B16" s="33" t="s">
        <v>193</v>
      </c>
      <c r="C16" s="25"/>
      <c r="D16" s="150">
        <f>'приложение 2'!G31</f>
        <v>107696.54000000001</v>
      </c>
      <c r="E16" s="150">
        <f>'приложение 2'!H31</f>
        <v>107696.54000000001</v>
      </c>
      <c r="F16" s="112"/>
      <c r="G16" s="28">
        <f t="shared" si="0"/>
        <v>100</v>
      </c>
    </row>
    <row r="17" spans="1:7" ht="12.75">
      <c r="A17" s="37" t="s">
        <v>51</v>
      </c>
      <c r="B17" s="33" t="s">
        <v>50</v>
      </c>
      <c r="C17" s="25"/>
      <c r="D17" s="150">
        <f>'приложение 2'!G37</f>
        <v>400000</v>
      </c>
      <c r="E17" s="27">
        <f>'приложение 2'!H37</f>
        <v>0</v>
      </c>
      <c r="F17" s="112"/>
      <c r="G17" s="28">
        <f t="shared" si="0"/>
        <v>0</v>
      </c>
    </row>
    <row r="18" spans="1:7" ht="12.75">
      <c r="A18" s="38" t="s">
        <v>54</v>
      </c>
      <c r="B18" s="33" t="s">
        <v>53</v>
      </c>
      <c r="C18" s="25">
        <v>2</v>
      </c>
      <c r="D18" s="150">
        <f>'приложение 2'!G41</f>
        <v>28873100.009999998</v>
      </c>
      <c r="E18" s="27">
        <f>'приложение 2'!H41</f>
        <v>28873100.009999998</v>
      </c>
      <c r="F18" s="112"/>
      <c r="G18" s="28">
        <f t="shared" si="0"/>
        <v>100</v>
      </c>
    </row>
    <row r="19" spans="1:7" ht="12.75">
      <c r="A19" s="37" t="s">
        <v>82</v>
      </c>
      <c r="B19" s="33" t="s">
        <v>83</v>
      </c>
      <c r="C19" s="25"/>
      <c r="D19" s="150">
        <f>D20</f>
        <v>298320</v>
      </c>
      <c r="E19" s="27">
        <f>E20</f>
        <v>290648.57</v>
      </c>
      <c r="F19" s="112">
        <f>D19-E19</f>
        <v>7671.429999999993</v>
      </c>
      <c r="G19" s="28">
        <f t="shared" si="0"/>
        <v>97.4284560203808</v>
      </c>
    </row>
    <row r="20" spans="1:7" ht="12.75">
      <c r="A20" s="38" t="s">
        <v>56</v>
      </c>
      <c r="B20" s="33" t="s">
        <v>55</v>
      </c>
      <c r="C20" s="25">
        <v>2</v>
      </c>
      <c r="D20" s="150">
        <f>'приложение 2'!G83</f>
        <v>298320</v>
      </c>
      <c r="E20" s="27">
        <f>'приложение 2'!H83</f>
        <v>290648.57</v>
      </c>
      <c r="F20" s="112">
        <f>D20-E20</f>
        <v>7671.429999999993</v>
      </c>
      <c r="G20" s="28">
        <f t="shared" si="0"/>
        <v>97.4284560203808</v>
      </c>
    </row>
    <row r="21" spans="1:7" ht="21.75">
      <c r="A21" s="37" t="s">
        <v>84</v>
      </c>
      <c r="B21" s="33" t="s">
        <v>85</v>
      </c>
      <c r="C21" s="25"/>
      <c r="D21" s="150">
        <f>D22+D23</f>
        <v>2788785.75</v>
      </c>
      <c r="E21" s="26">
        <f>E22+E23</f>
        <v>2788785.75</v>
      </c>
      <c r="F21" s="112"/>
      <c r="G21" s="28">
        <f t="shared" si="0"/>
        <v>100</v>
      </c>
    </row>
    <row r="22" spans="1:7" ht="32.25">
      <c r="A22" s="38" t="s">
        <v>59</v>
      </c>
      <c r="B22" s="33" t="s">
        <v>58</v>
      </c>
      <c r="C22" s="25">
        <v>2</v>
      </c>
      <c r="D22" s="150">
        <f>'приложение 2'!G90</f>
        <v>2115326.05</v>
      </c>
      <c r="E22" s="27">
        <f>'приложение 2'!H90</f>
        <v>2115326.05</v>
      </c>
      <c r="F22" s="112"/>
      <c r="G22" s="28">
        <f t="shared" si="0"/>
        <v>100</v>
      </c>
    </row>
    <row r="23" spans="1:7" ht="12.75">
      <c r="A23" s="38" t="s">
        <v>61</v>
      </c>
      <c r="B23" s="33" t="s">
        <v>60</v>
      </c>
      <c r="C23" s="25">
        <v>2</v>
      </c>
      <c r="D23" s="150">
        <f>'приложение 2'!G109</f>
        <v>673459.7</v>
      </c>
      <c r="E23" s="27">
        <f>'приложение 2'!H109</f>
        <v>673459.7</v>
      </c>
      <c r="F23" s="112"/>
      <c r="G23" s="28">
        <f t="shared" si="0"/>
        <v>100</v>
      </c>
    </row>
    <row r="24" spans="1:7" ht="12.75">
      <c r="A24" s="37" t="s">
        <v>86</v>
      </c>
      <c r="B24" s="33" t="s">
        <v>87</v>
      </c>
      <c r="C24" s="25"/>
      <c r="D24" s="150">
        <f>SUM(D25:D26)</f>
        <v>9354509.85</v>
      </c>
      <c r="E24" s="26">
        <f>SUM(E25:E26)</f>
        <v>9354509.85</v>
      </c>
      <c r="F24" s="112"/>
      <c r="G24" s="28">
        <f t="shared" si="0"/>
        <v>100</v>
      </c>
    </row>
    <row r="25" spans="1:7" ht="12.75">
      <c r="A25" s="37" t="s">
        <v>116</v>
      </c>
      <c r="B25" s="33" t="s">
        <v>117</v>
      </c>
      <c r="C25" s="25"/>
      <c r="D25" s="150">
        <f>'приложение 2'!G117</f>
        <v>9149509.85</v>
      </c>
      <c r="E25" s="26">
        <f>'приложение 2'!H117</f>
        <v>9149509.85</v>
      </c>
      <c r="F25" s="112"/>
      <c r="G25" s="28">
        <f t="shared" si="0"/>
        <v>100</v>
      </c>
    </row>
    <row r="26" spans="1:7" ht="21.75">
      <c r="A26" s="38" t="s">
        <v>63</v>
      </c>
      <c r="B26" s="33" t="s">
        <v>62</v>
      </c>
      <c r="C26" s="25">
        <v>2</v>
      </c>
      <c r="D26" s="150">
        <f>'приложение 2'!G131</f>
        <v>205000</v>
      </c>
      <c r="E26" s="26">
        <f>'приложение 2'!H131</f>
        <v>205000</v>
      </c>
      <c r="F26" s="112"/>
      <c r="G26" s="28">
        <f t="shared" si="0"/>
        <v>100</v>
      </c>
    </row>
    <row r="27" spans="1:7" ht="12.75">
      <c r="A27" s="37" t="s">
        <v>88</v>
      </c>
      <c r="B27" s="33" t="s">
        <v>89</v>
      </c>
      <c r="C27" s="25"/>
      <c r="D27" s="150">
        <f>SUM(D28:D30)</f>
        <v>20847009.724</v>
      </c>
      <c r="E27" s="26">
        <f>SUM(E28:E30)</f>
        <v>20847009.724</v>
      </c>
      <c r="F27" s="112"/>
      <c r="G27" s="28">
        <f t="shared" si="0"/>
        <v>100</v>
      </c>
    </row>
    <row r="28" spans="1:7" ht="12.75">
      <c r="A28" s="38" t="s">
        <v>65</v>
      </c>
      <c r="B28" s="33" t="s">
        <v>64</v>
      </c>
      <c r="C28" s="25">
        <v>2</v>
      </c>
      <c r="D28" s="150">
        <f>'приложение 2'!G140</f>
        <v>2489717.69</v>
      </c>
      <c r="E28" s="26">
        <f>'приложение 2'!H140</f>
        <v>2489717.69</v>
      </c>
      <c r="F28" s="112"/>
      <c r="G28" s="28">
        <f t="shared" si="0"/>
        <v>100</v>
      </c>
    </row>
    <row r="29" spans="1:7" ht="12.75">
      <c r="A29" s="38" t="s">
        <v>67</v>
      </c>
      <c r="B29" s="33" t="s">
        <v>66</v>
      </c>
      <c r="C29" s="25">
        <v>2</v>
      </c>
      <c r="D29" s="150">
        <f>'приложение 2'!G153</f>
        <v>9581357.664</v>
      </c>
      <c r="E29" s="26">
        <f>'приложение 2'!H153</f>
        <v>9581357.664</v>
      </c>
      <c r="F29" s="112"/>
      <c r="G29" s="28">
        <f t="shared" si="0"/>
        <v>100</v>
      </c>
    </row>
    <row r="30" spans="1:7" ht="12.75">
      <c r="A30" s="38" t="s">
        <v>69</v>
      </c>
      <c r="B30" s="33" t="s">
        <v>68</v>
      </c>
      <c r="C30" s="25">
        <v>2</v>
      </c>
      <c r="D30" s="150">
        <f>'приложение 2'!G175</f>
        <v>8775934.370000001</v>
      </c>
      <c r="E30" s="26">
        <f>'приложение 2'!H175</f>
        <v>8775934.370000001</v>
      </c>
      <c r="F30" s="112"/>
      <c r="G30" s="28">
        <f t="shared" si="0"/>
        <v>100</v>
      </c>
    </row>
    <row r="31" spans="1:7" ht="12.75">
      <c r="A31" s="37" t="s">
        <v>114</v>
      </c>
      <c r="B31" s="33" t="s">
        <v>118</v>
      </c>
      <c r="C31" s="25"/>
      <c r="D31" s="150">
        <f>SUM(D32:D32)</f>
        <v>187672.93</v>
      </c>
      <c r="E31" s="26">
        <f>SUM(E32:E32)</f>
        <v>187672.93</v>
      </c>
      <c r="F31" s="112"/>
      <c r="G31" s="28">
        <f t="shared" si="0"/>
        <v>100</v>
      </c>
    </row>
    <row r="32" spans="1:7" ht="12.75">
      <c r="A32" s="37" t="s">
        <v>115</v>
      </c>
      <c r="B32" s="33" t="s">
        <v>119</v>
      </c>
      <c r="C32" s="25"/>
      <c r="D32" s="150">
        <f>'приложение 2'!G201</f>
        <v>187672.93</v>
      </c>
      <c r="E32" s="26">
        <f>'приложение 2'!H201</f>
        <v>187672.93</v>
      </c>
      <c r="F32" s="112"/>
      <c r="G32" s="28">
        <f t="shared" si="0"/>
        <v>100</v>
      </c>
    </row>
    <row r="33" spans="1:7" ht="12.75">
      <c r="A33" s="37" t="s">
        <v>90</v>
      </c>
      <c r="B33" s="33" t="s">
        <v>91</v>
      </c>
      <c r="C33" s="25"/>
      <c r="D33" s="150">
        <f>D34</f>
        <v>13785876.27</v>
      </c>
      <c r="E33" s="27">
        <f>E34</f>
        <v>6923420.95</v>
      </c>
      <c r="F33" s="112">
        <f>D33-E33</f>
        <v>6862455.319999999</v>
      </c>
      <c r="G33" s="28">
        <f t="shared" si="0"/>
        <v>50.22111626713447</v>
      </c>
    </row>
    <row r="34" spans="1:7" ht="12.75">
      <c r="A34" s="38" t="s">
        <v>71</v>
      </c>
      <c r="B34" s="33" t="s">
        <v>70</v>
      </c>
      <c r="C34" s="25">
        <v>2</v>
      </c>
      <c r="D34" s="150">
        <f>'приложение 2'!G212</f>
        <v>13785876.27</v>
      </c>
      <c r="E34" s="26">
        <f>'приложение 2'!H212</f>
        <v>6923420.95</v>
      </c>
      <c r="F34" s="112">
        <f>D34-E34</f>
        <v>6862455.319999999</v>
      </c>
      <c r="G34" s="28">
        <f t="shared" si="0"/>
        <v>50.22111626713447</v>
      </c>
    </row>
    <row r="35" spans="1:7" ht="12.75">
      <c r="A35" s="37" t="s">
        <v>26</v>
      </c>
      <c r="B35" s="33" t="s">
        <v>92</v>
      </c>
      <c r="C35" s="25"/>
      <c r="D35" s="150">
        <f>D36</f>
        <v>524141.6</v>
      </c>
      <c r="E35" s="27">
        <f>E36</f>
        <v>524141.6</v>
      </c>
      <c r="F35" s="112"/>
      <c r="G35" s="28">
        <f t="shared" si="0"/>
        <v>100</v>
      </c>
    </row>
    <row r="36" spans="1:7" ht="12.75">
      <c r="A36" s="38" t="s">
        <v>73</v>
      </c>
      <c r="B36" s="33" t="s">
        <v>72</v>
      </c>
      <c r="C36" s="25">
        <v>2</v>
      </c>
      <c r="D36" s="150">
        <f>'приложение 2'!G232</f>
        <v>524141.6</v>
      </c>
      <c r="E36" s="26">
        <f>'приложение 2'!H232</f>
        <v>524141.6</v>
      </c>
      <c r="F36" s="112"/>
      <c r="G36" s="28">
        <f t="shared" si="0"/>
        <v>100</v>
      </c>
    </row>
    <row r="37" spans="1:7" ht="12.75">
      <c r="A37" s="38">
        <v>1100</v>
      </c>
      <c r="B37" s="33" t="s">
        <v>93</v>
      </c>
      <c r="C37" s="25"/>
      <c r="D37" s="150">
        <f>D38</f>
        <v>2893629.6</v>
      </c>
      <c r="E37" s="27">
        <f>E38</f>
        <v>2893629.6</v>
      </c>
      <c r="F37" s="112"/>
      <c r="G37" s="28">
        <f t="shared" si="0"/>
        <v>100</v>
      </c>
    </row>
    <row r="38" spans="1:7" ht="13.5" thickBot="1">
      <c r="A38" s="39" t="s">
        <v>76</v>
      </c>
      <c r="B38" s="40" t="s">
        <v>75</v>
      </c>
      <c r="C38" s="25">
        <v>2</v>
      </c>
      <c r="D38" s="151">
        <f>'приложение 2'!G252</f>
        <v>2893629.6</v>
      </c>
      <c r="E38" s="152">
        <f>'приложение 2'!H252</f>
        <v>2893629.6</v>
      </c>
      <c r="F38" s="155"/>
      <c r="G38" s="153">
        <f t="shared" si="0"/>
        <v>100</v>
      </c>
    </row>
  </sheetData>
  <sheetProtection/>
  <mergeCells count="6">
    <mergeCell ref="D1:G1"/>
    <mergeCell ref="D2:G2"/>
    <mergeCell ref="D3:G3"/>
    <mergeCell ref="B5:G5"/>
    <mergeCell ref="B6:G6"/>
    <mergeCell ref="B7:G7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42"/>
  <sheetViews>
    <sheetView zoomScalePageLayoutView="0" workbookViewId="0" topLeftCell="A1">
      <selection activeCell="I13" sqref="I13"/>
    </sheetView>
  </sheetViews>
  <sheetFormatPr defaultColWidth="0" defaultRowHeight="12.75"/>
  <cols>
    <col min="1" max="1" width="4.421875" style="6" customWidth="1"/>
    <col min="2" max="2" width="8.28125" style="6" customWidth="1"/>
    <col min="3" max="3" width="4.7109375" style="6" customWidth="1"/>
    <col min="4" max="4" width="6.421875" style="6" customWidth="1"/>
    <col min="5" max="5" width="5.8515625" style="6" customWidth="1"/>
    <col min="6" max="6" width="28.28125" style="51" customWidth="1"/>
    <col min="7" max="7" width="4.57421875" style="51" hidden="1" customWidth="1"/>
    <col min="8" max="8" width="12.57421875" style="50" customWidth="1"/>
    <col min="9" max="9" width="12.00390625" style="50" customWidth="1"/>
    <col min="10" max="252" width="9.140625" style="6" customWidth="1"/>
    <col min="253" max="253" width="22.28125" style="6" customWidth="1"/>
    <col min="254" max="16384" width="0" style="6" hidden="1" customWidth="1"/>
  </cols>
  <sheetData>
    <row r="1" spans="1:254" ht="13.5">
      <c r="A1" s="13"/>
      <c r="B1" s="13"/>
      <c r="C1" s="13"/>
      <c r="D1" s="13"/>
      <c r="E1" s="13"/>
      <c r="F1" s="232" t="s">
        <v>77</v>
      </c>
      <c r="G1" s="23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</row>
    <row r="2" spans="1:254" ht="27" customHeight="1">
      <c r="A2" s="13"/>
      <c r="B2" s="13"/>
      <c r="C2" s="13"/>
      <c r="D2" s="13"/>
      <c r="E2" s="13"/>
      <c r="F2" s="232" t="s">
        <v>1</v>
      </c>
      <c r="G2" s="232"/>
      <c r="H2" s="232"/>
      <c r="I2" s="23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</row>
    <row r="3" spans="1:254" ht="13.5">
      <c r="A3" s="13"/>
      <c r="B3" s="13"/>
      <c r="C3" s="13"/>
      <c r="D3" s="13"/>
      <c r="E3" s="13"/>
      <c r="F3" s="232" t="s">
        <v>260</v>
      </c>
      <c r="G3" s="23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</row>
    <row r="4" spans="1:254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</row>
    <row r="5" spans="1:254" ht="13.5">
      <c r="A5" s="234" t="s">
        <v>94</v>
      </c>
      <c r="B5" s="234"/>
      <c r="C5" s="234"/>
      <c r="D5" s="234"/>
      <c r="E5" s="234"/>
      <c r="F5" s="234"/>
      <c r="G5" s="234"/>
      <c r="H5" s="234"/>
      <c r="I5" s="234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</row>
    <row r="6" spans="1:254" ht="13.5">
      <c r="A6" s="234" t="s">
        <v>3</v>
      </c>
      <c r="B6" s="234"/>
      <c r="C6" s="234"/>
      <c r="D6" s="234"/>
      <c r="E6" s="234"/>
      <c r="F6" s="234"/>
      <c r="G6" s="234"/>
      <c r="H6" s="234"/>
      <c r="I6" s="234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</row>
    <row r="7" spans="1:254" ht="24" customHeight="1">
      <c r="A7" s="234" t="s">
        <v>261</v>
      </c>
      <c r="B7" s="234"/>
      <c r="C7" s="234"/>
      <c r="D7" s="234"/>
      <c r="E7" s="234"/>
      <c r="F7" s="234"/>
      <c r="G7" s="234"/>
      <c r="H7" s="234"/>
      <c r="I7" s="234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</row>
    <row r="8" spans="6:9" ht="12.75">
      <c r="F8" s="16"/>
      <c r="G8" s="16"/>
      <c r="H8" s="18"/>
      <c r="I8" s="18"/>
    </row>
    <row r="9" spans="1:9" ht="32.25">
      <c r="A9" s="238" t="s">
        <v>95</v>
      </c>
      <c r="B9" s="239"/>
      <c r="C9" s="239"/>
      <c r="D9" s="239"/>
      <c r="E9" s="245"/>
      <c r="F9" s="41" t="s">
        <v>96</v>
      </c>
      <c r="G9" s="42"/>
      <c r="H9" s="43" t="s">
        <v>97</v>
      </c>
      <c r="I9" s="44" t="s">
        <v>2</v>
      </c>
    </row>
    <row r="10" spans="1:9" ht="12.75">
      <c r="A10" s="246">
        <v>1</v>
      </c>
      <c r="B10" s="247"/>
      <c r="C10" s="247"/>
      <c r="D10" s="247"/>
      <c r="E10" s="248"/>
      <c r="F10" s="22">
        <v>2</v>
      </c>
      <c r="G10" s="7"/>
      <c r="H10" s="147" t="s">
        <v>24</v>
      </c>
      <c r="I10" s="147" t="s">
        <v>37</v>
      </c>
    </row>
    <row r="11" spans="1:9" ht="21.75">
      <c r="A11" s="8"/>
      <c r="B11" s="9"/>
      <c r="C11" s="9"/>
      <c r="D11" s="9"/>
      <c r="E11" s="10"/>
      <c r="F11" s="65" t="s">
        <v>98</v>
      </c>
      <c r="G11" s="25">
        <v>4</v>
      </c>
      <c r="H11" s="157">
        <f>H12+H13</f>
        <v>-21351453.290000007</v>
      </c>
      <c r="I11" s="157">
        <f>I12+I13</f>
        <v>-22908006.040000007</v>
      </c>
    </row>
    <row r="12" spans="1:9" ht="32.25">
      <c r="A12" s="160" t="s">
        <v>99</v>
      </c>
      <c r="B12" s="161" t="s">
        <v>100</v>
      </c>
      <c r="C12" s="161" t="s">
        <v>16</v>
      </c>
      <c r="D12" s="161" t="s">
        <v>7</v>
      </c>
      <c r="E12" s="162" t="s">
        <v>101</v>
      </c>
      <c r="F12" s="65" t="s">
        <v>284</v>
      </c>
      <c r="G12" s="25">
        <v>4</v>
      </c>
      <c r="H12" s="172">
        <v>-113088497.29</v>
      </c>
      <c r="I12" s="172">
        <v>-108697692.31</v>
      </c>
    </row>
    <row r="13" spans="1:9" ht="32.25">
      <c r="A13" s="8" t="s">
        <v>99</v>
      </c>
      <c r="B13" s="9" t="s">
        <v>100</v>
      </c>
      <c r="C13" s="9" t="s">
        <v>16</v>
      </c>
      <c r="D13" s="9" t="s">
        <v>7</v>
      </c>
      <c r="E13" s="10" t="s">
        <v>102</v>
      </c>
      <c r="F13" s="65" t="s">
        <v>285</v>
      </c>
      <c r="G13" s="170">
        <v>4</v>
      </c>
      <c r="H13" s="171">
        <v>91737044</v>
      </c>
      <c r="I13" s="171">
        <v>85789686.27</v>
      </c>
    </row>
    <row r="14" spans="6:9" ht="12.75">
      <c r="F14" s="64"/>
      <c r="G14" s="25"/>
      <c r="H14" s="46"/>
      <c r="I14" s="46"/>
    </row>
    <row r="15" spans="6:9" ht="12.75">
      <c r="F15" s="64"/>
      <c r="G15" s="25"/>
      <c r="H15" s="46"/>
      <c r="I15" s="46"/>
    </row>
    <row r="16" spans="6:9" ht="12.75">
      <c r="F16" s="25"/>
      <c r="G16" s="25"/>
      <c r="H16" s="46"/>
      <c r="I16" s="46"/>
    </row>
    <row r="17" spans="6:9" ht="12.75">
      <c r="F17" s="25"/>
      <c r="G17" s="25"/>
      <c r="H17" s="47"/>
      <c r="I17" s="47"/>
    </row>
    <row r="18" spans="6:9" ht="12.75">
      <c r="F18" s="25"/>
      <c r="G18" s="25"/>
      <c r="H18" s="47"/>
      <c r="I18" s="47"/>
    </row>
    <row r="19" spans="6:9" ht="12.75">
      <c r="F19" s="25"/>
      <c r="G19" s="25"/>
      <c r="H19" s="47"/>
      <c r="I19" s="47"/>
    </row>
    <row r="20" spans="6:8" ht="12.75">
      <c r="F20" s="48"/>
      <c r="G20" s="48"/>
      <c r="H20" s="49"/>
    </row>
    <row r="21" spans="6:8" ht="12.75">
      <c r="F21" s="48"/>
      <c r="G21" s="48"/>
      <c r="H21" s="49"/>
    </row>
    <row r="22" spans="6:8" ht="12.75">
      <c r="F22" s="48"/>
      <c r="G22" s="48"/>
      <c r="H22" s="49"/>
    </row>
    <row r="23" spans="6:8" ht="12.75">
      <c r="F23" s="48"/>
      <c r="G23" s="48"/>
      <c r="H23" s="49"/>
    </row>
    <row r="24" spans="6:8" ht="12.75">
      <c r="F24" s="48"/>
      <c r="G24" s="48"/>
      <c r="H24" s="49"/>
    </row>
    <row r="25" spans="6:8" ht="12.75">
      <c r="F25" s="48"/>
      <c r="G25" s="48"/>
      <c r="H25" s="49"/>
    </row>
    <row r="26" spans="6:8" ht="12.75">
      <c r="F26" s="48"/>
      <c r="G26" s="48"/>
      <c r="H26" s="49"/>
    </row>
    <row r="27" spans="6:8" ht="12.75">
      <c r="F27" s="48"/>
      <c r="G27" s="48"/>
      <c r="H27" s="49"/>
    </row>
    <row r="28" spans="6:8" ht="12.75">
      <c r="F28" s="48"/>
      <c r="G28" s="48"/>
      <c r="H28" s="49"/>
    </row>
    <row r="29" spans="6:8" ht="12.75">
      <c r="F29" s="48"/>
      <c r="G29" s="48"/>
      <c r="H29" s="49"/>
    </row>
    <row r="30" spans="6:8" ht="12.75">
      <c r="F30" s="48"/>
      <c r="G30" s="48"/>
      <c r="H30" s="49"/>
    </row>
    <row r="31" spans="6:8" ht="12.75">
      <c r="F31" s="48"/>
      <c r="G31" s="48"/>
      <c r="H31" s="49"/>
    </row>
    <row r="32" spans="6:8" ht="12.75">
      <c r="F32" s="48"/>
      <c r="G32" s="48"/>
      <c r="H32" s="49"/>
    </row>
    <row r="33" spans="6:8" ht="12.75">
      <c r="F33" s="48"/>
      <c r="G33" s="48"/>
      <c r="H33" s="49"/>
    </row>
    <row r="34" spans="6:8" ht="12.75">
      <c r="F34" s="48"/>
      <c r="G34" s="48"/>
      <c r="H34" s="49"/>
    </row>
    <row r="35" spans="6:8" ht="12.75">
      <c r="F35" s="48"/>
      <c r="G35" s="48"/>
      <c r="H35" s="49"/>
    </row>
    <row r="36" spans="6:8" ht="12.75">
      <c r="F36" s="48"/>
      <c r="G36" s="48"/>
      <c r="H36" s="49"/>
    </row>
    <row r="37" spans="6:8" ht="12.75">
      <c r="F37" s="48"/>
      <c r="G37" s="48"/>
      <c r="H37" s="49"/>
    </row>
    <row r="38" spans="6:8" ht="12.75">
      <c r="F38" s="48"/>
      <c r="G38" s="48"/>
      <c r="H38" s="49"/>
    </row>
    <row r="39" spans="6:8" ht="12.75">
      <c r="F39" s="48"/>
      <c r="G39" s="48"/>
      <c r="H39" s="49"/>
    </row>
    <row r="40" spans="6:7" ht="12.75">
      <c r="F40" s="48"/>
      <c r="G40" s="48"/>
    </row>
    <row r="42" spans="6:7" ht="12.75">
      <c r="F42" s="52"/>
      <c r="G42" s="52"/>
    </row>
  </sheetData>
  <sheetProtection/>
  <mergeCells count="8">
    <mergeCell ref="A9:E9"/>
    <mergeCell ref="A10:E10"/>
    <mergeCell ref="F1:G1"/>
    <mergeCell ref="F3:G3"/>
    <mergeCell ref="A5:I5"/>
    <mergeCell ref="A6:I6"/>
    <mergeCell ref="A7:I7"/>
    <mergeCell ref="F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4">
      <selection activeCell="C11" sqref="C11"/>
    </sheetView>
  </sheetViews>
  <sheetFormatPr defaultColWidth="9.140625" defaultRowHeight="12.75"/>
  <cols>
    <col min="1" max="1" width="11.28125" style="6" customWidth="1"/>
    <col min="2" max="2" width="13.28125" style="6" customWidth="1"/>
    <col min="3" max="3" width="68.421875" style="6" customWidth="1"/>
    <col min="4" max="16384" width="9.140625" style="6" customWidth="1"/>
  </cols>
  <sheetData>
    <row r="1" spans="1:3" s="55" customFormat="1" ht="13.5">
      <c r="A1" s="53"/>
      <c r="B1" s="53"/>
      <c r="C1" s="54"/>
    </row>
    <row r="2" spans="1:3" s="55" customFormat="1" ht="26.25" customHeight="1">
      <c r="A2" s="15"/>
      <c r="B2" s="15"/>
      <c r="C2" s="54"/>
    </row>
    <row r="3" spans="1:3" s="55" customFormat="1" ht="12.75" customHeight="1">
      <c r="A3" s="15"/>
      <c r="B3" s="15"/>
      <c r="C3" s="4"/>
    </row>
    <row r="5" spans="1:3" s="55" customFormat="1" ht="69.75" customHeight="1">
      <c r="A5" s="249" t="s">
        <v>379</v>
      </c>
      <c r="B5" s="249"/>
      <c r="C5" s="249"/>
    </row>
    <row r="6" spans="1:3" ht="18">
      <c r="A6" s="249"/>
      <c r="B6" s="249"/>
      <c r="C6" s="249"/>
    </row>
    <row r="8" spans="1:3" ht="27">
      <c r="A8" s="133" t="s">
        <v>78</v>
      </c>
      <c r="B8" s="134" t="s">
        <v>103</v>
      </c>
      <c r="C8" s="135" t="s">
        <v>104</v>
      </c>
    </row>
    <row r="9" spans="1:3" ht="12.75">
      <c r="A9" s="62">
        <v>1</v>
      </c>
      <c r="B9" s="62">
        <v>2</v>
      </c>
      <c r="C9" s="62">
        <v>3</v>
      </c>
    </row>
    <row r="10" spans="1:3" ht="39.75" customHeight="1">
      <c r="A10" s="178" t="s">
        <v>51</v>
      </c>
      <c r="B10" s="179">
        <v>0</v>
      </c>
      <c r="C10" s="59"/>
    </row>
    <row r="11" spans="1:3" ht="14.25" thickBot="1">
      <c r="A11" s="183" t="s">
        <v>384</v>
      </c>
      <c r="B11" s="58">
        <f>SUM(B10:B10)</f>
        <v>0</v>
      </c>
      <c r="C11" s="180" t="s">
        <v>380</v>
      </c>
    </row>
  </sheetData>
  <sheetProtection/>
  <mergeCells count="2">
    <mergeCell ref="A5:C5"/>
    <mergeCell ref="A6:C6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5" sqref="A5:F5"/>
    </sheetView>
  </sheetViews>
  <sheetFormatPr defaultColWidth="9.140625" defaultRowHeight="12.75"/>
  <cols>
    <col min="1" max="1" width="30.00390625" style="6" customWidth="1"/>
    <col min="2" max="2" width="11.00390625" style="6" customWidth="1"/>
    <col min="3" max="3" width="14.00390625" style="6" customWidth="1"/>
    <col min="4" max="4" width="8.00390625" style="6" customWidth="1"/>
    <col min="5" max="5" width="8.421875" style="6" customWidth="1"/>
    <col min="6" max="6" width="15.7109375" style="6" customWidth="1"/>
    <col min="7" max="16384" width="9.140625" style="6" customWidth="1"/>
  </cols>
  <sheetData>
    <row r="1" spans="1:7" s="55" customFormat="1" ht="15">
      <c r="A1" s="53"/>
      <c r="B1" s="53"/>
      <c r="C1" s="54"/>
      <c r="E1" s="54"/>
      <c r="F1" s="54"/>
      <c r="G1" s="56"/>
    </row>
    <row r="2" spans="1:6" s="55" customFormat="1" ht="28.5" customHeight="1">
      <c r="A2" s="15"/>
      <c r="B2" s="15"/>
      <c r="C2" s="232"/>
      <c r="D2" s="232"/>
      <c r="E2" s="232"/>
      <c r="F2" s="232"/>
    </row>
    <row r="3" spans="1:7" s="55" customFormat="1" ht="12.75" customHeight="1">
      <c r="A3" s="15"/>
      <c r="B3" s="15"/>
      <c r="C3" s="232"/>
      <c r="D3" s="232"/>
      <c r="E3" s="232"/>
      <c r="F3" s="232"/>
      <c r="G3" s="54"/>
    </row>
    <row r="4" spans="1:6" s="55" customFormat="1" ht="13.5">
      <c r="A4" s="15"/>
      <c r="B4" s="15"/>
      <c r="C4" s="15"/>
      <c r="D4" s="4"/>
      <c r="E4" s="4"/>
      <c r="F4" s="4"/>
    </row>
    <row r="5" spans="1:6" s="55" customFormat="1" ht="41.25" customHeight="1">
      <c r="A5" s="249" t="s">
        <v>381</v>
      </c>
      <c r="B5" s="249"/>
      <c r="C5" s="249"/>
      <c r="D5" s="249"/>
      <c r="E5" s="249"/>
      <c r="F5" s="249"/>
    </row>
    <row r="7" spans="1:6" ht="12.75">
      <c r="A7" s="250" t="s">
        <v>107</v>
      </c>
      <c r="B7" s="250" t="s">
        <v>108</v>
      </c>
      <c r="C7" s="250" t="s">
        <v>120</v>
      </c>
      <c r="D7" s="250"/>
      <c r="E7" s="250"/>
      <c r="F7" s="251" t="s">
        <v>121</v>
      </c>
    </row>
    <row r="8" spans="1:6" ht="35.25" customHeight="1">
      <c r="A8" s="250"/>
      <c r="B8" s="250"/>
      <c r="C8" s="60"/>
      <c r="D8" s="250" t="s">
        <v>109</v>
      </c>
      <c r="E8" s="250"/>
      <c r="F8" s="252"/>
    </row>
    <row r="9" spans="1:6" ht="61.5" customHeight="1">
      <c r="A9" s="250"/>
      <c r="B9" s="250"/>
      <c r="C9" s="60" t="s">
        <v>110</v>
      </c>
      <c r="D9" s="60" t="s">
        <v>105</v>
      </c>
      <c r="E9" s="61" t="s">
        <v>106</v>
      </c>
      <c r="F9" s="253"/>
    </row>
    <row r="10" spans="1:6" ht="12.75">
      <c r="A10" s="57">
        <v>1</v>
      </c>
      <c r="B10" s="57">
        <v>2</v>
      </c>
      <c r="C10" s="57">
        <v>3</v>
      </c>
      <c r="D10" s="57">
        <v>4</v>
      </c>
      <c r="E10" s="62">
        <v>5</v>
      </c>
      <c r="F10" s="62">
        <v>6</v>
      </c>
    </row>
    <row r="11" spans="1:2" ht="12.75">
      <c r="A11" s="78" t="s">
        <v>382</v>
      </c>
      <c r="B11" s="181">
        <v>0</v>
      </c>
    </row>
    <row r="12" ht="12.75">
      <c r="B12" s="182"/>
    </row>
    <row r="13" spans="1:2" ht="12.75">
      <c r="A13" s="78" t="s">
        <v>383</v>
      </c>
      <c r="B13" s="181">
        <v>0</v>
      </c>
    </row>
    <row r="15" ht="12.75">
      <c r="B15" s="6" t="s">
        <v>174</v>
      </c>
    </row>
  </sheetData>
  <sheetProtection/>
  <mergeCells count="8">
    <mergeCell ref="C2:F2"/>
    <mergeCell ref="A5:F5"/>
    <mergeCell ref="A7:A9"/>
    <mergeCell ref="B7:B9"/>
    <mergeCell ref="C7:E7"/>
    <mergeCell ref="F7:F9"/>
    <mergeCell ref="D8:E8"/>
    <mergeCell ref="C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1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52.7109375" style="0" customWidth="1"/>
    <col min="2" max="2" width="17.140625" style="0" customWidth="1"/>
    <col min="3" max="3" width="17.421875" style="0" customWidth="1"/>
    <col min="4" max="4" width="13.140625" style="0" bestFit="1" customWidth="1"/>
    <col min="5" max="5" width="16.57421875" style="0" customWidth="1"/>
    <col min="6" max="6" width="18.7109375" style="0" customWidth="1"/>
  </cols>
  <sheetData>
    <row r="2" spans="1:6" ht="72" customHeight="1" thickBot="1">
      <c r="A2" s="254" t="s">
        <v>445</v>
      </c>
      <c r="B2" s="254"/>
      <c r="C2" s="254"/>
      <c r="D2" s="254"/>
      <c r="E2" s="254"/>
      <c r="F2" s="184"/>
    </row>
    <row r="3" spans="1:6" ht="69" customHeight="1">
      <c r="A3" s="219" t="s">
        <v>385</v>
      </c>
      <c r="B3" s="220" t="s">
        <v>441</v>
      </c>
      <c r="C3" s="220" t="s">
        <v>442</v>
      </c>
      <c r="D3" s="220" t="s">
        <v>443</v>
      </c>
      <c r="E3" s="221" t="s">
        <v>444</v>
      </c>
      <c r="F3" s="184"/>
    </row>
    <row r="4" spans="1:5" ht="32.25">
      <c r="A4" s="222" t="s">
        <v>41</v>
      </c>
      <c r="B4" s="213"/>
      <c r="C4" s="213"/>
      <c r="D4" s="214"/>
      <c r="E4" s="223"/>
    </row>
    <row r="5" spans="1:5" ht="15">
      <c r="A5" s="224" t="s">
        <v>438</v>
      </c>
      <c r="B5" s="215">
        <v>1</v>
      </c>
      <c r="C5" s="216">
        <v>1</v>
      </c>
      <c r="D5" s="217">
        <v>914</v>
      </c>
      <c r="E5" s="225">
        <v>224</v>
      </c>
    </row>
    <row r="6" spans="1:5" ht="15">
      <c r="A6" s="226" t="s">
        <v>435</v>
      </c>
      <c r="B6" s="218">
        <v>11</v>
      </c>
      <c r="C6" s="218">
        <v>9</v>
      </c>
      <c r="D6" s="217">
        <v>3879</v>
      </c>
      <c r="E6" s="225">
        <v>1134</v>
      </c>
    </row>
    <row r="7" spans="1:5" ht="30.75">
      <c r="A7" s="226" t="s">
        <v>436</v>
      </c>
      <c r="B7" s="218">
        <v>5</v>
      </c>
      <c r="C7" s="218">
        <v>4</v>
      </c>
      <c r="D7" s="217">
        <v>713</v>
      </c>
      <c r="E7" s="225">
        <v>209</v>
      </c>
    </row>
    <row r="8" spans="1:5" ht="15">
      <c r="A8" s="226" t="s">
        <v>437</v>
      </c>
      <c r="B8" s="218">
        <v>4</v>
      </c>
      <c r="C8" s="218">
        <v>2</v>
      </c>
      <c r="D8" s="217">
        <v>562</v>
      </c>
      <c r="E8" s="225">
        <v>169</v>
      </c>
    </row>
    <row r="9" spans="1:5" ht="15">
      <c r="A9" s="226" t="s">
        <v>446</v>
      </c>
      <c r="B9" s="218">
        <v>1</v>
      </c>
      <c r="C9" s="218">
        <v>1</v>
      </c>
      <c r="D9" s="217">
        <v>193</v>
      </c>
      <c r="E9" s="225">
        <v>57</v>
      </c>
    </row>
    <row r="10" spans="1:5" ht="32.25">
      <c r="A10" s="222" t="s">
        <v>439</v>
      </c>
      <c r="B10" s="218">
        <v>17.25</v>
      </c>
      <c r="C10" s="218">
        <v>17</v>
      </c>
      <c r="D10" s="217">
        <v>3764</v>
      </c>
      <c r="E10" s="225">
        <v>930</v>
      </c>
    </row>
    <row r="11" spans="1:5" ht="49.5" thickBot="1">
      <c r="A11" s="227" t="s">
        <v>440</v>
      </c>
      <c r="B11" s="228">
        <v>7</v>
      </c>
      <c r="C11" s="228">
        <v>7</v>
      </c>
      <c r="D11" s="229">
        <v>1634</v>
      </c>
      <c r="E11" s="230">
        <v>502</v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7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57.57421875" style="0" customWidth="1"/>
    <col min="2" max="3" width="14.28125" style="0" bestFit="1" customWidth="1"/>
    <col min="4" max="4" width="16.421875" style="0" customWidth="1"/>
    <col min="5" max="5" width="24.8515625" style="0" customWidth="1"/>
  </cols>
  <sheetData>
    <row r="1" spans="1:5" ht="12.75">
      <c r="A1" s="255" t="s">
        <v>429</v>
      </c>
      <c r="B1" s="255"/>
      <c r="C1" s="255"/>
      <c r="D1" s="255"/>
      <c r="E1" s="255"/>
    </row>
    <row r="2" spans="1:5" ht="38.25" customHeight="1">
      <c r="A2" s="256"/>
      <c r="B2" s="256"/>
      <c r="C2" s="256"/>
      <c r="D2" s="256"/>
      <c r="E2" s="256"/>
    </row>
    <row r="3" spans="1:5" s="185" customFormat="1" ht="78">
      <c r="A3" s="189" t="s">
        <v>433</v>
      </c>
      <c r="B3" s="190" t="s">
        <v>386</v>
      </c>
      <c r="C3" s="190" t="s">
        <v>430</v>
      </c>
      <c r="D3" s="190" t="s">
        <v>431</v>
      </c>
      <c r="E3" s="190" t="s">
        <v>432</v>
      </c>
    </row>
    <row r="4" spans="1:5" ht="15">
      <c r="A4" s="191">
        <v>1</v>
      </c>
      <c r="B4" s="191">
        <v>2</v>
      </c>
      <c r="C4" s="191">
        <v>4</v>
      </c>
      <c r="D4" s="191">
        <v>5</v>
      </c>
      <c r="E4" s="191">
        <v>6</v>
      </c>
    </row>
    <row r="5" spans="1:5" s="187" customFormat="1" ht="32.25">
      <c r="A5" s="192" t="s">
        <v>387</v>
      </c>
      <c r="B5" s="193" t="s">
        <v>363</v>
      </c>
      <c r="C5" s="194">
        <v>464341.6</v>
      </c>
      <c r="D5" s="194">
        <v>464341.6</v>
      </c>
      <c r="E5" s="195"/>
    </row>
    <row r="6" spans="1:5" s="1" customFormat="1" ht="48" customHeight="1">
      <c r="A6" s="196" t="s">
        <v>388</v>
      </c>
      <c r="B6" s="197" t="s">
        <v>374</v>
      </c>
      <c r="C6" s="198">
        <v>143691.6</v>
      </c>
      <c r="D6" s="198">
        <v>143691.6</v>
      </c>
      <c r="E6" s="199"/>
    </row>
    <row r="7" spans="1:5" s="1" customFormat="1" ht="30.75">
      <c r="A7" s="200" t="s">
        <v>364</v>
      </c>
      <c r="B7" s="201" t="s">
        <v>368</v>
      </c>
      <c r="C7" s="202">
        <v>7000</v>
      </c>
      <c r="D7" s="202">
        <v>7000</v>
      </c>
      <c r="E7" s="199"/>
    </row>
    <row r="8" spans="1:5" s="1" customFormat="1" ht="30.75">
      <c r="A8" s="200" t="s">
        <v>365</v>
      </c>
      <c r="B8" s="201" t="s">
        <v>371</v>
      </c>
      <c r="C8" s="202">
        <v>136691.6</v>
      </c>
      <c r="D8" s="202">
        <v>136691.6</v>
      </c>
      <c r="E8" s="199"/>
    </row>
    <row r="9" spans="1:5" s="187" customFormat="1" ht="48" customHeight="1">
      <c r="A9" s="196" t="s">
        <v>389</v>
      </c>
      <c r="B9" s="197" t="s">
        <v>373</v>
      </c>
      <c r="C9" s="198">
        <v>320650</v>
      </c>
      <c r="D9" s="198">
        <v>320650</v>
      </c>
      <c r="E9" s="195"/>
    </row>
    <row r="10" spans="1:5" s="1" customFormat="1" ht="15">
      <c r="A10" s="200" t="s">
        <v>390</v>
      </c>
      <c r="B10" s="201" t="s">
        <v>372</v>
      </c>
      <c r="C10" s="202">
        <v>320650</v>
      </c>
      <c r="D10" s="202">
        <v>320650</v>
      </c>
      <c r="E10" s="199"/>
    </row>
    <row r="11" spans="1:5" s="188" customFormat="1" ht="48" customHeight="1">
      <c r="A11" s="192" t="s">
        <v>157</v>
      </c>
      <c r="B11" s="193" t="s">
        <v>317</v>
      </c>
      <c r="C11" s="194">
        <v>1825250.82</v>
      </c>
      <c r="D11" s="194">
        <v>1825250.82</v>
      </c>
      <c r="E11" s="203"/>
    </row>
    <row r="12" spans="1:5" ht="48" customHeight="1">
      <c r="A12" s="200" t="s">
        <v>391</v>
      </c>
      <c r="B12" s="201" t="s">
        <v>316</v>
      </c>
      <c r="C12" s="202">
        <v>21725.01</v>
      </c>
      <c r="D12" s="202">
        <v>21725.01</v>
      </c>
      <c r="E12" s="199"/>
    </row>
    <row r="13" spans="1:5" ht="46.5">
      <c r="A13" s="204" t="s">
        <v>392</v>
      </c>
      <c r="B13" s="201" t="s">
        <v>324</v>
      </c>
      <c r="C13" s="202">
        <v>693910.65</v>
      </c>
      <c r="D13" s="202">
        <v>693910.65</v>
      </c>
      <c r="E13" s="199"/>
    </row>
    <row r="14" spans="1:5" ht="15">
      <c r="A14" s="204" t="s">
        <v>393</v>
      </c>
      <c r="B14" s="201" t="s">
        <v>394</v>
      </c>
      <c r="C14" s="202">
        <v>1109615.16</v>
      </c>
      <c r="D14" s="202">
        <v>1109615.16</v>
      </c>
      <c r="E14" s="199"/>
    </row>
    <row r="15" spans="1:5" s="188" customFormat="1" ht="48" customHeight="1">
      <c r="A15" s="192" t="s">
        <v>131</v>
      </c>
      <c r="B15" s="205" t="s">
        <v>270</v>
      </c>
      <c r="C15" s="194">
        <v>4685545.21</v>
      </c>
      <c r="D15" s="194">
        <v>4685545.21</v>
      </c>
      <c r="E15" s="203"/>
    </row>
    <row r="16" spans="1:5" s="1" customFormat="1" ht="48" customHeight="1">
      <c r="A16" s="206" t="s">
        <v>134</v>
      </c>
      <c r="B16" s="207" t="s">
        <v>268</v>
      </c>
      <c r="C16" s="202">
        <v>4203126.63</v>
      </c>
      <c r="D16" s="202">
        <v>4203126.63</v>
      </c>
      <c r="E16" s="199"/>
    </row>
    <row r="17" spans="1:5" s="1" customFormat="1" ht="48" customHeight="1">
      <c r="A17" s="208" t="s">
        <v>269</v>
      </c>
      <c r="B17" s="207" t="s">
        <v>271</v>
      </c>
      <c r="C17" s="202">
        <v>482418.58</v>
      </c>
      <c r="D17" s="202">
        <v>482418.58</v>
      </c>
      <c r="E17" s="199"/>
    </row>
    <row r="18" spans="1:5" s="188" customFormat="1" ht="48" customHeight="1">
      <c r="A18" s="192" t="s">
        <v>395</v>
      </c>
      <c r="B18" s="205" t="s">
        <v>292</v>
      </c>
      <c r="C18" s="194">
        <v>3188785.75</v>
      </c>
      <c r="D18" s="194">
        <f>SUM(D19:D25)</f>
        <v>2788785.75</v>
      </c>
      <c r="E18" s="203"/>
    </row>
    <row r="19" spans="1:5" s="1" customFormat="1" ht="60.75" customHeight="1">
      <c r="A19" s="200" t="s">
        <v>396</v>
      </c>
      <c r="B19" s="207" t="s">
        <v>267</v>
      </c>
      <c r="C19" s="202">
        <v>400000</v>
      </c>
      <c r="D19" s="202">
        <v>0</v>
      </c>
      <c r="E19" s="212" t="s">
        <v>380</v>
      </c>
    </row>
    <row r="20" spans="1:5" s="1" customFormat="1" ht="15">
      <c r="A20" s="200" t="s">
        <v>397</v>
      </c>
      <c r="B20" s="201" t="s">
        <v>293</v>
      </c>
      <c r="C20" s="202">
        <v>185540.42</v>
      </c>
      <c r="D20" s="202">
        <v>185540.42</v>
      </c>
      <c r="E20" s="199"/>
    </row>
    <row r="21" spans="1:5" s="1" customFormat="1" ht="15">
      <c r="A21" s="210" t="s">
        <v>398</v>
      </c>
      <c r="B21" s="201" t="s">
        <v>294</v>
      </c>
      <c r="C21" s="202">
        <v>1341194.63</v>
      </c>
      <c r="D21" s="202">
        <v>1341194.63</v>
      </c>
      <c r="E21" s="199"/>
    </row>
    <row r="22" spans="1:5" s="1" customFormat="1" ht="15">
      <c r="A22" s="210" t="s">
        <v>399</v>
      </c>
      <c r="B22" s="201" t="s">
        <v>295</v>
      </c>
      <c r="C22" s="202">
        <v>103561</v>
      </c>
      <c r="D22" s="202">
        <v>103561</v>
      </c>
      <c r="E22" s="199"/>
    </row>
    <row r="23" spans="1:5" s="1" customFormat="1" ht="30.75">
      <c r="A23" s="210" t="s">
        <v>400</v>
      </c>
      <c r="B23" s="201" t="s">
        <v>300</v>
      </c>
      <c r="C23" s="202">
        <v>183320</v>
      </c>
      <c r="D23" s="202">
        <v>183320</v>
      </c>
      <c r="E23" s="199"/>
    </row>
    <row r="24" spans="1:5" s="1" customFormat="1" ht="30.75">
      <c r="A24" s="200" t="s">
        <v>156</v>
      </c>
      <c r="B24" s="201" t="s">
        <v>304</v>
      </c>
      <c r="C24" s="202">
        <v>673459.7</v>
      </c>
      <c r="D24" s="202">
        <v>673459.7</v>
      </c>
      <c r="E24" s="199"/>
    </row>
    <row r="25" spans="1:5" s="1" customFormat="1" ht="30.75">
      <c r="A25" s="210" t="s">
        <v>401</v>
      </c>
      <c r="B25" s="201" t="s">
        <v>301</v>
      </c>
      <c r="C25" s="202">
        <v>301710</v>
      </c>
      <c r="D25" s="202">
        <v>301710</v>
      </c>
      <c r="E25" s="199"/>
    </row>
    <row r="26" spans="1:5" s="188" customFormat="1" ht="48" customHeight="1">
      <c r="A26" s="192" t="s">
        <v>354</v>
      </c>
      <c r="B26" s="193" t="s">
        <v>355</v>
      </c>
      <c r="C26" s="194">
        <v>6923420.95</v>
      </c>
      <c r="D26" s="194">
        <v>6923420.95</v>
      </c>
      <c r="E26" s="203"/>
    </row>
    <row r="27" spans="1:5" s="187" customFormat="1" ht="62.25">
      <c r="A27" s="196" t="s">
        <v>402</v>
      </c>
      <c r="B27" s="197" t="s">
        <v>403</v>
      </c>
      <c r="C27" s="198">
        <v>820163</v>
      </c>
      <c r="D27" s="198">
        <v>820163</v>
      </c>
      <c r="E27" s="195"/>
    </row>
    <row r="28" spans="1:5" s="1" customFormat="1" ht="30.75">
      <c r="A28" s="204" t="s">
        <v>166</v>
      </c>
      <c r="B28" s="201" t="s">
        <v>356</v>
      </c>
      <c r="C28" s="202">
        <v>332170</v>
      </c>
      <c r="D28" s="202">
        <v>332170</v>
      </c>
      <c r="E28" s="199"/>
    </row>
    <row r="29" spans="1:5" s="1" customFormat="1" ht="30.75">
      <c r="A29" s="204" t="s">
        <v>167</v>
      </c>
      <c r="B29" s="201" t="s">
        <v>357</v>
      </c>
      <c r="C29" s="202">
        <v>487993</v>
      </c>
      <c r="D29" s="202">
        <v>487993</v>
      </c>
      <c r="E29" s="199"/>
    </row>
    <row r="30" spans="1:5" s="187" customFormat="1" ht="48" customHeight="1">
      <c r="A30" s="196" t="s">
        <v>404</v>
      </c>
      <c r="B30" s="197" t="s">
        <v>405</v>
      </c>
      <c r="C30" s="198">
        <v>6103257.95</v>
      </c>
      <c r="D30" s="198">
        <v>6103257.95</v>
      </c>
      <c r="E30" s="195"/>
    </row>
    <row r="31" spans="1:5" ht="30.75">
      <c r="A31" s="204" t="s">
        <v>170</v>
      </c>
      <c r="B31" s="201" t="s">
        <v>358</v>
      </c>
      <c r="C31" s="202">
        <v>6103257.95</v>
      </c>
      <c r="D31" s="202">
        <v>6103257.95</v>
      </c>
      <c r="E31" s="199"/>
    </row>
    <row r="32" spans="1:5" s="188" customFormat="1" ht="48" customHeight="1">
      <c r="A32" s="192" t="s">
        <v>173</v>
      </c>
      <c r="B32" s="193" t="s">
        <v>375</v>
      </c>
      <c r="C32" s="194">
        <v>2893629.6</v>
      </c>
      <c r="D32" s="194">
        <v>2893629.6</v>
      </c>
      <c r="E32" s="203"/>
    </row>
    <row r="33" spans="1:5" s="1" customFormat="1" ht="30.75">
      <c r="A33" s="204" t="s">
        <v>170</v>
      </c>
      <c r="B33" s="201" t="s">
        <v>406</v>
      </c>
      <c r="C33" s="202">
        <v>2286923.46</v>
      </c>
      <c r="D33" s="202">
        <v>2286923.46</v>
      </c>
      <c r="E33" s="199"/>
    </row>
    <row r="34" spans="1:5" s="1" customFormat="1" ht="30.75">
      <c r="A34" s="204" t="s">
        <v>377</v>
      </c>
      <c r="B34" s="201" t="s">
        <v>378</v>
      </c>
      <c r="C34" s="202">
        <v>606706.14</v>
      </c>
      <c r="D34" s="202">
        <v>606706.14</v>
      </c>
      <c r="E34" s="199"/>
    </row>
    <row r="35" spans="1:5" s="188" customFormat="1" ht="48" customHeight="1">
      <c r="A35" s="192" t="s">
        <v>161</v>
      </c>
      <c r="B35" s="193" t="s">
        <v>335</v>
      </c>
      <c r="C35" s="194">
        <v>8775934.37</v>
      </c>
      <c r="D35" s="194">
        <v>8775934.37</v>
      </c>
      <c r="E35" s="203"/>
    </row>
    <row r="36" spans="1:5" s="1" customFormat="1" ht="15">
      <c r="A36" s="204" t="s">
        <v>162</v>
      </c>
      <c r="B36" s="201" t="s">
        <v>336</v>
      </c>
      <c r="C36" s="202">
        <v>2302002.2899999996</v>
      </c>
      <c r="D36" s="202">
        <v>2302002.2899999996</v>
      </c>
      <c r="E36" s="199"/>
    </row>
    <row r="37" spans="1:5" s="1" customFormat="1" ht="15">
      <c r="A37" s="200" t="s">
        <v>407</v>
      </c>
      <c r="B37" s="201" t="s">
        <v>338</v>
      </c>
      <c r="C37" s="202">
        <v>97741.96</v>
      </c>
      <c r="D37" s="202">
        <v>97741.96</v>
      </c>
      <c r="E37" s="199"/>
    </row>
    <row r="38" spans="1:5" s="1" customFormat="1" ht="30.75">
      <c r="A38" s="200" t="s">
        <v>408</v>
      </c>
      <c r="B38" s="201" t="s">
        <v>340</v>
      </c>
      <c r="C38" s="202">
        <v>598669.12</v>
      </c>
      <c r="D38" s="202">
        <v>598669.12</v>
      </c>
      <c r="E38" s="199"/>
    </row>
    <row r="39" spans="1:5" s="1" customFormat="1" ht="15">
      <c r="A39" s="200" t="s">
        <v>409</v>
      </c>
      <c r="B39" s="201" t="s">
        <v>342</v>
      </c>
      <c r="C39" s="202">
        <v>1186420.9</v>
      </c>
      <c r="D39" s="202">
        <v>1186420.9</v>
      </c>
      <c r="E39" s="199"/>
    </row>
    <row r="40" spans="1:5" s="1" customFormat="1" ht="15">
      <c r="A40" s="200" t="s">
        <v>410</v>
      </c>
      <c r="B40" s="201" t="s">
        <v>344</v>
      </c>
      <c r="C40" s="202">
        <v>428384.44</v>
      </c>
      <c r="D40" s="202">
        <v>428384.44</v>
      </c>
      <c r="E40" s="199"/>
    </row>
    <row r="41" spans="1:5" s="1" customFormat="1" ht="15">
      <c r="A41" s="200" t="s">
        <v>179</v>
      </c>
      <c r="B41" s="201" t="s">
        <v>345</v>
      </c>
      <c r="C41" s="202">
        <v>1441611.54</v>
      </c>
      <c r="D41" s="202">
        <v>1441611.54</v>
      </c>
      <c r="E41" s="199"/>
    </row>
    <row r="42" spans="1:5" s="1" customFormat="1" ht="15">
      <c r="A42" s="210" t="s">
        <v>411</v>
      </c>
      <c r="B42" s="201" t="s">
        <v>347</v>
      </c>
      <c r="C42" s="202">
        <v>2721104.12</v>
      </c>
      <c r="D42" s="202">
        <v>2721104.12</v>
      </c>
      <c r="E42" s="199"/>
    </row>
    <row r="43" spans="1:5" s="188" customFormat="1" ht="48" customHeight="1">
      <c r="A43" s="192" t="s">
        <v>132</v>
      </c>
      <c r="B43" s="205" t="s">
        <v>272</v>
      </c>
      <c r="C43" s="194">
        <v>997152.75</v>
      </c>
      <c r="D43" s="194">
        <v>997152.75</v>
      </c>
      <c r="E43" s="203"/>
    </row>
    <row r="44" spans="1:5" s="1" customFormat="1" ht="15">
      <c r="A44" s="200" t="s">
        <v>412</v>
      </c>
      <c r="B44" s="207" t="s">
        <v>273</v>
      </c>
      <c r="C44" s="202">
        <v>997152.75</v>
      </c>
      <c r="D44" s="202">
        <v>997152.75</v>
      </c>
      <c r="E44" s="199"/>
    </row>
    <row r="45" spans="1:5" s="188" customFormat="1" ht="48" customHeight="1">
      <c r="A45" s="192" t="s">
        <v>158</v>
      </c>
      <c r="B45" s="193" t="s">
        <v>306</v>
      </c>
      <c r="C45" s="194">
        <v>9149509.85</v>
      </c>
      <c r="D45" s="194">
        <v>9149509.85</v>
      </c>
      <c r="E45" s="203"/>
    </row>
    <row r="46" spans="1:5" s="1" customFormat="1" ht="15">
      <c r="A46" s="200" t="s">
        <v>413</v>
      </c>
      <c r="B46" s="201" t="s">
        <v>305</v>
      </c>
      <c r="C46" s="202">
        <v>3883920.61</v>
      </c>
      <c r="D46" s="202">
        <v>3883920.61</v>
      </c>
      <c r="E46" s="199"/>
    </row>
    <row r="47" spans="1:5" s="1" customFormat="1" ht="30.75">
      <c r="A47" s="200" t="s">
        <v>414</v>
      </c>
      <c r="B47" s="201" t="s">
        <v>307</v>
      </c>
      <c r="C47" s="202">
        <v>2763030.19</v>
      </c>
      <c r="D47" s="202">
        <v>2763030.19</v>
      </c>
      <c r="E47" s="199"/>
    </row>
    <row r="48" spans="1:5" s="1" customFormat="1" ht="15">
      <c r="A48" s="200" t="s">
        <v>178</v>
      </c>
      <c r="B48" s="201" t="s">
        <v>308</v>
      </c>
      <c r="C48" s="202">
        <v>514233.05</v>
      </c>
      <c r="D48" s="202">
        <v>514233.05</v>
      </c>
      <c r="E48" s="199"/>
    </row>
    <row r="49" spans="1:5" s="1" customFormat="1" ht="46.5">
      <c r="A49" s="200" t="s">
        <v>415</v>
      </c>
      <c r="B49" s="201" t="s">
        <v>311</v>
      </c>
      <c r="C49" s="202">
        <v>1988326</v>
      </c>
      <c r="D49" s="202">
        <v>1988326</v>
      </c>
      <c r="E49" s="199"/>
    </row>
    <row r="50" spans="1:5" s="188" customFormat="1" ht="48" customHeight="1">
      <c r="A50" s="192" t="s">
        <v>416</v>
      </c>
      <c r="B50" s="205" t="s">
        <v>362</v>
      </c>
      <c r="C50" s="194">
        <v>7385566.7</v>
      </c>
      <c r="D50" s="194">
        <f>SUM(D51:D53)</f>
        <v>523111.38</v>
      </c>
      <c r="E50" s="203"/>
    </row>
    <row r="51" spans="1:5" s="1" customFormat="1" ht="15">
      <c r="A51" s="210" t="s">
        <v>417</v>
      </c>
      <c r="B51" s="207" t="s">
        <v>276</v>
      </c>
      <c r="C51" s="202">
        <v>258541.05</v>
      </c>
      <c r="D51" s="202">
        <v>258541.05</v>
      </c>
      <c r="E51" s="199"/>
    </row>
    <row r="52" spans="1:5" s="1" customFormat="1" ht="15">
      <c r="A52" s="210" t="s">
        <v>418</v>
      </c>
      <c r="B52" s="201" t="s">
        <v>278</v>
      </c>
      <c r="C52" s="202">
        <v>264570.33</v>
      </c>
      <c r="D52" s="202">
        <v>264570.33</v>
      </c>
      <c r="E52" s="199"/>
    </row>
    <row r="53" spans="1:5" s="1" customFormat="1" ht="78">
      <c r="A53" s="211" t="s">
        <v>419</v>
      </c>
      <c r="B53" s="201" t="s">
        <v>361</v>
      </c>
      <c r="C53" s="202">
        <v>6862455.32</v>
      </c>
      <c r="D53" s="202">
        <v>0</v>
      </c>
      <c r="E53" s="209" t="s">
        <v>434</v>
      </c>
    </row>
    <row r="54" spans="1:5" s="188" customFormat="1" ht="81">
      <c r="A54" s="192" t="s">
        <v>420</v>
      </c>
      <c r="B54" s="193" t="s">
        <v>421</v>
      </c>
      <c r="C54" s="194">
        <v>2292434.2800000003</v>
      </c>
      <c r="D54" s="194">
        <v>2292434.2800000003</v>
      </c>
      <c r="E54" s="203"/>
    </row>
    <row r="55" spans="1:5" s="1" customFormat="1" ht="15">
      <c r="A55" s="210" t="s">
        <v>422</v>
      </c>
      <c r="B55" s="201" t="s">
        <v>333</v>
      </c>
      <c r="C55" s="202">
        <v>85324.95</v>
      </c>
      <c r="D55" s="202">
        <v>85324.95</v>
      </c>
      <c r="E55" s="199"/>
    </row>
    <row r="56" spans="1:5" s="1" customFormat="1" ht="30.75">
      <c r="A56" s="210" t="s">
        <v>423</v>
      </c>
      <c r="B56" s="201" t="s">
        <v>424</v>
      </c>
      <c r="C56" s="202">
        <v>2207109.33</v>
      </c>
      <c r="D56" s="202">
        <v>2207109.33</v>
      </c>
      <c r="E56" s="199"/>
    </row>
    <row r="57" spans="1:5" s="188" customFormat="1" ht="48" customHeight="1">
      <c r="A57" s="192" t="s">
        <v>136</v>
      </c>
      <c r="B57" s="205" t="s">
        <v>279</v>
      </c>
      <c r="C57" s="194">
        <v>9397267.75</v>
      </c>
      <c r="D57" s="194">
        <v>9397267.75</v>
      </c>
      <c r="E57" s="203"/>
    </row>
    <row r="58" spans="1:5" ht="48" customHeight="1">
      <c r="A58" s="204" t="s">
        <v>425</v>
      </c>
      <c r="B58" s="207" t="s">
        <v>280</v>
      </c>
      <c r="C58" s="202">
        <v>8931384.4</v>
      </c>
      <c r="D58" s="202">
        <v>8931384.4</v>
      </c>
      <c r="E58" s="199"/>
    </row>
    <row r="59" spans="1:5" ht="30.75">
      <c r="A59" s="200" t="s">
        <v>159</v>
      </c>
      <c r="B59" s="201" t="s">
        <v>314</v>
      </c>
      <c r="C59" s="202">
        <v>205000</v>
      </c>
      <c r="D59" s="202">
        <v>205000</v>
      </c>
      <c r="E59" s="199"/>
    </row>
    <row r="60" spans="1:5" ht="93.75">
      <c r="A60" s="204" t="s">
        <v>426</v>
      </c>
      <c r="B60" s="201" t="s">
        <v>322</v>
      </c>
      <c r="C60" s="202">
        <v>260883.35</v>
      </c>
      <c r="D60" s="202">
        <v>260883.35</v>
      </c>
      <c r="E60" s="199"/>
    </row>
    <row r="61" spans="1:5" s="188" customFormat="1" ht="48" customHeight="1">
      <c r="A61" s="192" t="s">
        <v>164</v>
      </c>
      <c r="B61" s="193" t="s">
        <v>348</v>
      </c>
      <c r="C61" s="194">
        <v>187672.93</v>
      </c>
      <c r="D61" s="194">
        <v>187672.93</v>
      </c>
      <c r="E61" s="203"/>
    </row>
    <row r="62" spans="1:5" s="1" customFormat="1" ht="15">
      <c r="A62" s="204" t="s">
        <v>165</v>
      </c>
      <c r="B62" s="201" t="s">
        <v>349</v>
      </c>
      <c r="C62" s="202">
        <v>87200</v>
      </c>
      <c r="D62" s="202">
        <v>87200</v>
      </c>
      <c r="E62" s="199"/>
    </row>
    <row r="63" spans="1:5" s="1" customFormat="1" ht="15">
      <c r="A63" s="204" t="s">
        <v>427</v>
      </c>
      <c r="B63" s="201" t="s">
        <v>350</v>
      </c>
      <c r="C63" s="202">
        <v>100472.93</v>
      </c>
      <c r="D63" s="202">
        <v>100472.93</v>
      </c>
      <c r="E63" s="199"/>
    </row>
    <row r="64" spans="1:5" s="188" customFormat="1" ht="48" customHeight="1">
      <c r="A64" s="192" t="s">
        <v>139</v>
      </c>
      <c r="B64" s="205" t="s">
        <v>281</v>
      </c>
      <c r="C64" s="194">
        <v>361345</v>
      </c>
      <c r="D64" s="194">
        <v>361345</v>
      </c>
      <c r="E64" s="203"/>
    </row>
    <row r="65" spans="1:5" s="1" customFormat="1" ht="30.75">
      <c r="A65" s="204" t="s">
        <v>140</v>
      </c>
      <c r="B65" s="201" t="s">
        <v>282</v>
      </c>
      <c r="C65" s="202">
        <v>361345</v>
      </c>
      <c r="D65" s="202">
        <v>361345</v>
      </c>
      <c r="E65" s="199"/>
    </row>
    <row r="66" spans="1:5" ht="48" customHeight="1">
      <c r="A66" s="192" t="s">
        <v>227</v>
      </c>
      <c r="B66" s="207" t="s">
        <v>428</v>
      </c>
      <c r="C66" s="202">
        <v>8607107.3</v>
      </c>
      <c r="D66" s="202">
        <v>8607107.3</v>
      </c>
      <c r="E66" s="199"/>
    </row>
    <row r="67" spans="1:5" s="1" customFormat="1" ht="15">
      <c r="A67" s="210" t="s">
        <v>48</v>
      </c>
      <c r="B67" s="207" t="s">
        <v>263</v>
      </c>
      <c r="C67" s="202">
        <v>8607107.3</v>
      </c>
      <c r="D67" s="202">
        <v>8607107.3</v>
      </c>
      <c r="E67" s="199"/>
    </row>
    <row r="68" spans="2:4" ht="12.75">
      <c r="B68" s="1"/>
      <c r="C68" s="1"/>
      <c r="D68" s="186"/>
    </row>
    <row r="69" spans="2:4" ht="12.75">
      <c r="B69" s="1"/>
      <c r="C69" s="1"/>
      <c r="D69" s="1"/>
    </row>
    <row r="70" spans="2:4" ht="12.75">
      <c r="B70" s="1"/>
      <c r="C70" s="1"/>
      <c r="D70" s="1"/>
    </row>
    <row r="71" spans="2:4" ht="12.75">
      <c r="B71" s="1"/>
      <c r="C71" s="1"/>
      <c r="D71" s="1"/>
    </row>
    <row r="72" spans="2:4" ht="12.75">
      <c r="B72" s="1"/>
      <c r="C72" s="1"/>
      <c r="D72" s="1"/>
    </row>
    <row r="73" spans="2:4" ht="12.75">
      <c r="B73" s="1"/>
      <c r="C73" s="1"/>
      <c r="D73" s="1"/>
    </row>
    <row r="74" spans="2:4" ht="12.75">
      <c r="B74" s="1"/>
      <c r="C74" s="1"/>
      <c r="D74" s="1"/>
    </row>
    <row r="75" spans="2:4" ht="12.75">
      <c r="B75" s="1"/>
      <c r="C75" s="1"/>
      <c r="D75" s="1"/>
    </row>
    <row r="76" spans="2:4" ht="12.75">
      <c r="B76" s="1"/>
      <c r="C76" s="1"/>
      <c r="D76" s="1"/>
    </row>
    <row r="77" spans="2:4" ht="12.75">
      <c r="B77" s="1"/>
      <c r="C77" s="1"/>
      <c r="D77" s="1"/>
    </row>
    <row r="78" spans="2:4" ht="12.75">
      <c r="B78" s="1"/>
      <c r="C78" s="1"/>
      <c r="D78" s="1"/>
    </row>
    <row r="79" spans="2:4" ht="12.75">
      <c r="B79" s="1"/>
      <c r="C79" s="1"/>
      <c r="D79" s="1"/>
    </row>
    <row r="80" spans="2:4" ht="12.75">
      <c r="B80" s="1"/>
      <c r="C80" s="1"/>
      <c r="D80" s="1"/>
    </row>
    <row r="81" spans="2:4" ht="12.75">
      <c r="B81" s="1"/>
      <c r="C81" s="1"/>
      <c r="D81" s="1"/>
    </row>
    <row r="82" spans="2:4" ht="12.75">
      <c r="B82" s="1"/>
      <c r="C82" s="1"/>
      <c r="D82" s="1"/>
    </row>
    <row r="83" spans="2:4" ht="12.75">
      <c r="B83" s="1"/>
      <c r="C83" s="1"/>
      <c r="D83" s="1"/>
    </row>
    <row r="84" spans="2:4" ht="12.75">
      <c r="B84" s="1"/>
      <c r="C84" s="1"/>
      <c r="D84" s="1"/>
    </row>
    <row r="85" spans="2:4" ht="12.75">
      <c r="B85" s="1"/>
      <c r="C85" s="1"/>
      <c r="D85" s="1"/>
    </row>
    <row r="86" spans="2:4" ht="12.75">
      <c r="B86" s="1"/>
      <c r="C86" s="1"/>
      <c r="D86" s="1"/>
    </row>
    <row r="87" spans="2:4" ht="12.75">
      <c r="B87" s="1"/>
      <c r="C87" s="1"/>
      <c r="D87" s="1"/>
    </row>
    <row r="88" spans="2:4" ht="12.75">
      <c r="B88" s="1"/>
      <c r="C88" s="1"/>
      <c r="D88" s="1"/>
    </row>
    <row r="89" spans="2:4" ht="12.75">
      <c r="B89" s="1"/>
      <c r="C89" s="1"/>
      <c r="D89" s="1"/>
    </row>
    <row r="90" spans="2:4" ht="12.75">
      <c r="B90" s="1"/>
      <c r="C90" s="1"/>
      <c r="D90" s="1"/>
    </row>
    <row r="91" spans="2:4" ht="12.75">
      <c r="B91" s="1"/>
      <c r="C91" s="1"/>
      <c r="D91" s="1"/>
    </row>
    <row r="92" spans="2:4" ht="12.75">
      <c r="B92" s="1"/>
      <c r="C92" s="1"/>
      <c r="D92" s="1"/>
    </row>
    <row r="93" spans="2:4" ht="12.75">
      <c r="B93" s="1"/>
      <c r="C93" s="1"/>
      <c r="D93" s="1"/>
    </row>
    <row r="94" spans="2:4" ht="12.75">
      <c r="B94" s="1"/>
      <c r="C94" s="1"/>
      <c r="D94" s="1"/>
    </row>
    <row r="95" spans="2:4" ht="12.75">
      <c r="B95" s="1"/>
      <c r="C95" s="1"/>
      <c r="D95" s="1"/>
    </row>
    <row r="96" spans="2:4" ht="12.75">
      <c r="B96" s="1"/>
      <c r="C96" s="1"/>
      <c r="D96" s="1"/>
    </row>
    <row r="97" spans="2:4" ht="12.75">
      <c r="B97" s="1"/>
      <c r="C97" s="1"/>
      <c r="D97" s="1"/>
    </row>
    <row r="98" spans="2:4" ht="12.75">
      <c r="B98" s="1"/>
      <c r="C98" s="1"/>
      <c r="D98" s="1"/>
    </row>
    <row r="99" spans="2:4" ht="12.75">
      <c r="B99" s="1"/>
      <c r="C99" s="1"/>
      <c r="D99" s="1"/>
    </row>
    <row r="100" spans="2:4" ht="12.75">
      <c r="B100" s="1"/>
      <c r="C100" s="1"/>
      <c r="D100" s="1"/>
    </row>
    <row r="101" spans="2:4" ht="12.75">
      <c r="B101" s="1"/>
      <c r="C101" s="1"/>
      <c r="D101" s="1"/>
    </row>
    <row r="102" spans="2:4" ht="12.75">
      <c r="B102" s="1"/>
      <c r="C102" s="1"/>
      <c r="D102" s="1"/>
    </row>
    <row r="103" spans="2:4" ht="12.75">
      <c r="B103" s="1"/>
      <c r="C103" s="1"/>
      <c r="D103" s="1"/>
    </row>
    <row r="104" spans="2:4" ht="12.75">
      <c r="B104" s="1"/>
      <c r="C104" s="1"/>
      <c r="D104" s="1"/>
    </row>
    <row r="105" spans="2:4" ht="12.75">
      <c r="B105" s="1"/>
      <c r="C105" s="1"/>
      <c r="D105" s="1"/>
    </row>
    <row r="106" spans="2:4" ht="12.75">
      <c r="B106" s="1"/>
      <c r="C106" s="1"/>
      <c r="D106" s="1"/>
    </row>
    <row r="107" spans="2:4" ht="12.75">
      <c r="B107" s="1"/>
      <c r="C107" s="1"/>
      <c r="D107" s="1"/>
    </row>
  </sheetData>
  <sheetProtection/>
  <mergeCells count="1">
    <mergeCell ref="A1:E2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Олег</cp:lastModifiedBy>
  <cp:lastPrinted>2017-03-30T18:13:04Z</cp:lastPrinted>
  <dcterms:created xsi:type="dcterms:W3CDTF">2004-03-23T15:50:39Z</dcterms:created>
  <dcterms:modified xsi:type="dcterms:W3CDTF">2017-05-15T06:32:54Z</dcterms:modified>
  <cp:category/>
  <cp:version/>
  <cp:contentType/>
  <cp:contentStatus/>
</cp:coreProperties>
</file>